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sweefcapital-my.sharepoint.com/personal/blosoya_sweefcapital_com/Documents/Gender ROI/"/>
    </mc:Choice>
  </mc:AlternateContent>
  <xr:revisionPtr revIDLastSave="95" documentId="8_{041E9FCE-6B0A-4A1A-B16A-3AE284E554B7}" xr6:coauthVersionLast="47" xr6:coauthVersionMax="47" xr10:uidLastSave="{19D1FE37-FAA3-48EE-A713-E7AB4D1B50EC}"/>
  <bookViews>
    <workbookView xWindow="28680" yWindow="-120" windowWidth="29040" windowHeight="15720" tabRatio="789" firstSheet="13" activeTab="13" xr2:uid="{00000000-000D-0000-FFFF-FFFF00000000}"/>
  </bookViews>
  <sheets>
    <sheet name="Overview" sheetId="28" r:id="rId1"/>
    <sheet name="Instructions" sheetId="30" r:id="rId2"/>
    <sheet name="Overall Scoring" sheetId="7" r:id="rId3"/>
    <sheet name="Crosswalk" sheetId="40" state="hidden" r:id="rId4"/>
    <sheet name="0. Financial Outcomes" sheetId="31" r:id="rId5"/>
    <sheet name="1. Quantitative info" sheetId="10" r:id="rId6"/>
    <sheet name="2. Employee Info" sheetId="8" r:id="rId7"/>
    <sheet name="6. Disagg Data Supply Chains" sheetId="12" r:id="rId8"/>
    <sheet name="7. Disagg Data Value Chains" sheetId="13" r:id="rId9"/>
    <sheet name="8. Climate risks" sheetId="16" r:id="rId10"/>
    <sheet name="9. Performance evaluation" sheetId="17" r:id="rId11"/>
    <sheet name="11. Gender diversity in recruit" sheetId="18" r:id="rId12"/>
    <sheet name="12. Gender lens in policies" sheetId="19" r:id="rId13"/>
    <sheet name="18. Survivor centered prevent" sheetId="36" r:id="rId14"/>
    <sheet name="13. Professional Dev't, network" sheetId="20" r:id="rId15"/>
    <sheet name="14. Gender resp procurement" sheetId="21" r:id="rId16"/>
    <sheet name="15. Gendered value chai" sheetId="22" r:id="rId17"/>
    <sheet name="16. CSR" sheetId="23" r:id="rId18"/>
    <sheet name="17. Inclusive health insurance" sheetId="24" r:id="rId19"/>
    <sheet name="19. Women workforce support pol" sheetId="1" r:id="rId20"/>
    <sheet name="23. Fair treatment pt workers " sheetId="25" r:id="rId21"/>
    <sheet name="24. GE Beyond Workplac" sheetId="27" r:id="rId22"/>
    <sheet name="Rating Matrix" sheetId="33" r:id="rId23"/>
    <sheet name="Scoring Calcs" sheetId="35" state="hidden" r:id="rId24"/>
    <sheet name="Definitions" sheetId="34" r:id="rId25"/>
  </sheets>
  <definedNames>
    <definedName name="_xlnm._FilterDatabase" localSheetId="6" hidden="1">'2. Employee Info'!$A$87:$Z$603</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"06/25/2019 06:02:35"</definedName>
    <definedName name="IQ_QTD" hidden="1">750000</definedName>
    <definedName name="IQ_TODAY" hidden="1">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7" i="8" l="1"/>
  <c r="D37" i="8"/>
  <c r="F37" i="8" s="1"/>
  <c r="I16" i="10"/>
  <c r="C82" i="10"/>
  <c r="C81" i="10"/>
  <c r="C45" i="10"/>
  <c r="C44" i="10"/>
  <c r="E21" i="10"/>
  <c r="E20" i="10"/>
  <c r="C2" i="10"/>
  <c r="D14" i="27" a="1"/>
  <c r="D14" i="27" s="1"/>
  <c r="G15" i="27" s="1" a="1"/>
  <c r="G15" i="27" s="1"/>
  <c r="D14" i="25" a="1"/>
  <c r="D14" i="25" s="1"/>
  <c r="D15" i="25" s="1" a="1"/>
  <c r="D15" i="25" s="1"/>
  <c r="K51" i="27"/>
  <c r="L51" i="27"/>
  <c r="J51" i="27"/>
  <c r="K44" i="27"/>
  <c r="L44" i="27"/>
  <c r="J44" i="27"/>
  <c r="K38" i="27"/>
  <c r="L38" i="27"/>
  <c r="J38" i="27"/>
  <c r="K21" i="27"/>
  <c r="L21" i="27"/>
  <c r="J21" i="27"/>
  <c r="J14" i="27"/>
  <c r="K14" i="27"/>
  <c r="L14" i="27"/>
  <c r="K44" i="23"/>
  <c r="L44" i="23"/>
  <c r="J44" i="23"/>
  <c r="K36" i="23"/>
  <c r="L36" i="23"/>
  <c r="D36" i="23" s="1" a="1"/>
  <c r="D36" i="23" s="1"/>
  <c r="I37" i="23" s="1" a="1"/>
  <c r="I37" i="23" s="1"/>
  <c r="J36" i="23"/>
  <c r="K30" i="23"/>
  <c r="L30" i="23"/>
  <c r="J30" i="23"/>
  <c r="K23" i="23"/>
  <c r="L23" i="23"/>
  <c r="J23" i="23"/>
  <c r="K15" i="23"/>
  <c r="L15" i="23"/>
  <c r="J15" i="23"/>
  <c r="K15" i="16"/>
  <c r="L15" i="16"/>
  <c r="J15" i="16"/>
  <c r="D49" i="16" a="1"/>
  <c r="D49" i="16" s="1"/>
  <c r="D50" i="16" s="1" a="1"/>
  <c r="D50" i="16" s="1"/>
  <c r="K49" i="16"/>
  <c r="L49" i="16"/>
  <c r="J49" i="16"/>
  <c r="K41" i="16"/>
  <c r="L41" i="16"/>
  <c r="J41" i="16"/>
  <c r="K32" i="16"/>
  <c r="L32" i="16"/>
  <c r="J32" i="16"/>
  <c r="K20" i="16"/>
  <c r="L20" i="16"/>
  <c r="J20" i="16"/>
  <c r="K38" i="25"/>
  <c r="L38" i="25"/>
  <c r="J38" i="25"/>
  <c r="K44" i="25"/>
  <c r="L44" i="25"/>
  <c r="J44" i="25"/>
  <c r="K32" i="25"/>
  <c r="L32" i="25"/>
  <c r="J32" i="25"/>
  <c r="K20" i="25"/>
  <c r="L20" i="25"/>
  <c r="J20" i="25"/>
  <c r="K14" i="25"/>
  <c r="L14" i="25"/>
  <c r="J14" i="25"/>
  <c r="K15" i="22"/>
  <c r="L15" i="22"/>
  <c r="J15" i="22"/>
  <c r="K21" i="22"/>
  <c r="L21" i="22"/>
  <c r="J21" i="22"/>
  <c r="K30" i="22"/>
  <c r="L30" i="22"/>
  <c r="J30" i="22"/>
  <c r="K36" i="22"/>
  <c r="L36" i="22"/>
  <c r="J36" i="22"/>
  <c r="K44" i="22"/>
  <c r="L44" i="22"/>
  <c r="J44" i="22"/>
  <c r="D31" i="21" a="1"/>
  <c r="D31" i="21" s="1"/>
  <c r="D32" i="21" s="1" a="1"/>
  <c r="D32" i="21" s="1"/>
  <c r="D20" i="21" a="1"/>
  <c r="D20" i="21" s="1"/>
  <c r="K46" i="21"/>
  <c r="L46" i="21"/>
  <c r="J46" i="21"/>
  <c r="D46" i="21" s="1" a="1"/>
  <c r="D46" i="21" s="1"/>
  <c r="E47" i="21" s="1" a="1"/>
  <c r="E47" i="21" s="1"/>
  <c r="K36" i="21"/>
  <c r="L36" i="21"/>
  <c r="J36" i="21"/>
  <c r="D36" i="21" s="1" a="1"/>
  <c r="D36" i="21" s="1"/>
  <c r="K31" i="21"/>
  <c r="L31" i="21"/>
  <c r="J31" i="21"/>
  <c r="K20" i="21"/>
  <c r="L20" i="21"/>
  <c r="J20" i="21"/>
  <c r="K14" i="21"/>
  <c r="L14" i="21"/>
  <c r="J14" i="21"/>
  <c r="K38" i="13"/>
  <c r="L38" i="13"/>
  <c r="J38" i="13"/>
  <c r="K31" i="13"/>
  <c r="L31" i="13"/>
  <c r="J31" i="13"/>
  <c r="K26" i="13"/>
  <c r="L26" i="13"/>
  <c r="J26" i="13"/>
  <c r="K20" i="13"/>
  <c r="L20" i="13"/>
  <c r="J20" i="13"/>
  <c r="K14" i="13"/>
  <c r="L14" i="13"/>
  <c r="J14" i="13"/>
  <c r="K15" i="12"/>
  <c r="L15" i="12"/>
  <c r="J15" i="12"/>
  <c r="K21" i="12"/>
  <c r="L21" i="12"/>
  <c r="J21" i="12"/>
  <c r="K28" i="12"/>
  <c r="L28" i="12"/>
  <c r="J28" i="12"/>
  <c r="K35" i="12"/>
  <c r="L35" i="12"/>
  <c r="J35" i="12"/>
  <c r="K43" i="12"/>
  <c r="L43" i="12"/>
  <c r="J43" i="12"/>
  <c r="D56" i="36" a="1"/>
  <c r="D56" i="36" s="1"/>
  <c r="D57" i="36" s="1" a="1"/>
  <c r="D57" i="36" s="1"/>
  <c r="K16" i="1"/>
  <c r="L16" i="1"/>
  <c r="J16" i="1"/>
  <c r="K21" i="1"/>
  <c r="L21" i="1"/>
  <c r="J21" i="1"/>
  <c r="K44" i="1"/>
  <c r="L44" i="1"/>
  <c r="J44" i="1"/>
  <c r="K52" i="1"/>
  <c r="L52" i="1"/>
  <c r="J52" i="1"/>
  <c r="K60" i="1"/>
  <c r="L60" i="1"/>
  <c r="J60" i="1"/>
  <c r="K44" i="20"/>
  <c r="L44" i="20"/>
  <c r="J44" i="20"/>
  <c r="L37" i="20"/>
  <c r="K37" i="20"/>
  <c r="J37" i="20"/>
  <c r="K30" i="20"/>
  <c r="L30" i="20"/>
  <c r="J30" i="20"/>
  <c r="K20" i="20"/>
  <c r="L20" i="20"/>
  <c r="J20" i="20"/>
  <c r="K14" i="20"/>
  <c r="L14" i="20"/>
  <c r="J14" i="20"/>
  <c r="D14" i="20" a="1"/>
  <c r="D14" i="20" s="1"/>
  <c r="D49" i="19" a="1"/>
  <c r="D49" i="19" s="1"/>
  <c r="E40" i="19"/>
  <c r="F40" i="19"/>
  <c r="G40" i="19"/>
  <c r="H40" i="19"/>
  <c r="I40" i="19"/>
  <c r="E54" i="18"/>
  <c r="F54" i="18"/>
  <c r="G54" i="18"/>
  <c r="H54" i="18"/>
  <c r="I54" i="18"/>
  <c r="D42" i="18" a="1"/>
  <c r="D42" i="18" s="1"/>
  <c r="D43" i="18" s="1" a="1"/>
  <c r="D43" i="18" s="1"/>
  <c r="D14" i="17" a="1"/>
  <c r="D14" i="17" s="1"/>
  <c r="K56" i="36"/>
  <c r="L56" i="36"/>
  <c r="J56" i="36"/>
  <c r="K15" i="24"/>
  <c r="L15" i="24"/>
  <c r="J15" i="24"/>
  <c r="F22" i="8"/>
  <c r="O19" i="8" s="1" a="1"/>
  <c r="O19" i="8" s="1"/>
  <c r="D36" i="22" s="1" a="1"/>
  <c r="D36" i="22" s="1"/>
  <c r="D37" i="22" s="1" a="1"/>
  <c r="D37" i="22" s="1"/>
  <c r="K42" i="17"/>
  <c r="L42" i="17"/>
  <c r="J42" i="17"/>
  <c r="K28" i="17"/>
  <c r="L28" i="17"/>
  <c r="J28" i="17"/>
  <c r="D24" i="8"/>
  <c r="E12" i="8"/>
  <c r="D12" i="8"/>
  <c r="F12" i="8" s="1"/>
  <c r="E24" i="10"/>
  <c r="I22" i="10" s="1"/>
  <c r="D20" i="20" l="1" a="1"/>
  <c r="D20" i="20" s="1"/>
  <c r="G21" i="20" s="1" a="1"/>
  <c r="G21" i="20" s="1"/>
  <c r="D43" i="12" a="1"/>
  <c r="D43" i="12" s="1"/>
  <c r="D44" i="22" a="1"/>
  <c r="D44" i="22" s="1"/>
  <c r="D45" i="22" s="1" a="1"/>
  <c r="D45" i="22" s="1"/>
  <c r="D30" i="20" a="1"/>
  <c r="D30" i="20" s="1"/>
  <c r="E31" i="20" s="1" a="1"/>
  <c r="E31" i="20" s="1"/>
  <c r="D60" i="1" a="1"/>
  <c r="D60" i="1" s="1"/>
  <c r="D61" i="1" s="1" a="1"/>
  <c r="D61" i="1" s="1"/>
  <c r="I32" i="21" a="1"/>
  <c r="I32" i="21" s="1"/>
  <c r="D23" i="23" a="1"/>
  <c r="D23" i="23" s="1"/>
  <c r="D37" i="20" a="1"/>
  <c r="D37" i="20" s="1"/>
  <c r="H38" i="20" s="1" a="1"/>
  <c r="H38" i="20" s="1"/>
  <c r="D23" i="19" a="1"/>
  <c r="D23" i="19" s="1"/>
  <c r="F24" i="19" s="1" a="1"/>
  <c r="F24" i="19" s="1"/>
  <c r="D44" i="20" a="1"/>
  <c r="D44" i="20" s="1"/>
  <c r="G45" i="20" s="1" a="1"/>
  <c r="G45" i="20" s="1"/>
  <c r="D35" i="12" a="1"/>
  <c r="D35" i="12" s="1"/>
  <c r="D14" i="13" a="1"/>
  <c r="D14" i="13" s="1"/>
  <c r="E15" i="13" s="1" a="1"/>
  <c r="E15" i="13" s="1"/>
  <c r="D47" i="21" a="1"/>
  <c r="D47" i="21" s="1"/>
  <c r="D28" i="17" a="1"/>
  <c r="D28" i="17" s="1"/>
  <c r="D15" i="17" s="1" a="1"/>
  <c r="D15" i="17" s="1"/>
  <c r="D34" i="19" a="1"/>
  <c r="D34" i="19" s="1"/>
  <c r="F35" i="19" s="1" a="1"/>
  <c r="F35" i="19" s="1"/>
  <c r="D31" i="13" a="1"/>
  <c r="D31" i="13" s="1"/>
  <c r="D32" i="13" s="1"/>
  <c r="I47" i="21" a="1"/>
  <c r="I47" i="21" s="1"/>
  <c r="D14" i="21" a="1"/>
  <c r="D14" i="21" s="1"/>
  <c r="D45" i="24" a="1"/>
  <c r="D45" i="24" s="1"/>
  <c r="D46" i="24" s="1" a="1"/>
  <c r="D46" i="24" s="1"/>
  <c r="D39" i="19" a="1"/>
  <c r="D39" i="19" s="1"/>
  <c r="D40" i="19" s="1"/>
  <c r="D15" i="12" a="1"/>
  <c r="D15" i="12" s="1"/>
  <c r="D16" i="12" s="1" a="1"/>
  <c r="D16" i="12" s="1"/>
  <c r="D21" i="22" a="1"/>
  <c r="D21" i="22" s="1"/>
  <c r="D28" i="12" a="1"/>
  <c r="D28" i="12" s="1"/>
  <c r="H29" i="12" s="1" a="1"/>
  <c r="H29" i="12" s="1"/>
  <c r="D38" i="13" a="1"/>
  <c r="D38" i="13" s="1"/>
  <c r="E39" i="13" s="1" a="1"/>
  <c r="E39" i="13" s="1"/>
  <c r="E41" i="13" s="1"/>
  <c r="D30" i="22" a="1"/>
  <c r="D30" i="22" s="1"/>
  <c r="D31" i="22" s="1" a="1"/>
  <c r="D31" i="22" s="1"/>
  <c r="D24" i="19" a="1"/>
  <c r="D24" i="19" s="1"/>
  <c r="E24" i="19" a="1"/>
  <c r="E24" i="19" s="1"/>
  <c r="F15" i="20" a="1"/>
  <c r="F15" i="20" s="1"/>
  <c r="H15" i="20" a="1"/>
  <c r="H15" i="20" s="1"/>
  <c r="G15" i="20" a="1"/>
  <c r="G15" i="20" s="1"/>
  <c r="E15" i="20" a="1"/>
  <c r="E15" i="20" s="1"/>
  <c r="I15" i="20" a="1"/>
  <c r="I15" i="20" s="1"/>
  <c r="E35" i="19" a="1"/>
  <c r="E35" i="19" s="1"/>
  <c r="H35" i="19" a="1"/>
  <c r="H35" i="19" s="1"/>
  <c r="I35" i="19" a="1"/>
  <c r="I35" i="19" s="1"/>
  <c r="D35" i="19" a="1"/>
  <c r="D35" i="19" s="1"/>
  <c r="E31" i="22" a="1"/>
  <c r="E31" i="22" s="1"/>
  <c r="H31" i="22" a="1"/>
  <c r="H31" i="22" s="1"/>
  <c r="G35" i="19" a="1"/>
  <c r="G35" i="19" s="1"/>
  <c r="H37" i="23" a="1"/>
  <c r="H37" i="23" s="1"/>
  <c r="H21" i="21" a="1"/>
  <c r="H21" i="21" s="1"/>
  <c r="I21" i="21" a="1"/>
  <c r="I21" i="21" s="1"/>
  <c r="G37" i="23" a="1"/>
  <c r="G37" i="23" s="1"/>
  <c r="E21" i="20" a="1"/>
  <c r="E21" i="20" s="1"/>
  <c r="D21" i="20" a="1"/>
  <c r="D21" i="20" s="1"/>
  <c r="H32" i="21" a="1"/>
  <c r="H32" i="21" s="1"/>
  <c r="F32" i="21" a="1"/>
  <c r="F32" i="21" s="1"/>
  <c r="I15" i="27" a="1"/>
  <c r="I15" i="27" s="1"/>
  <c r="G22" i="22" a="1"/>
  <c r="G22" i="22" s="1"/>
  <c r="G21" i="21" a="1"/>
  <c r="G21" i="21" s="1"/>
  <c r="F22" i="22" a="1"/>
  <c r="F22" i="22" s="1"/>
  <c r="H15" i="27" a="1"/>
  <c r="H15" i="27" s="1"/>
  <c r="H37" i="22" a="1"/>
  <c r="H37" i="22" s="1"/>
  <c r="G37" i="22" a="1"/>
  <c r="G37" i="22" s="1"/>
  <c r="I37" i="22" a="1"/>
  <c r="I37" i="22" s="1"/>
  <c r="F61" i="1" a="1"/>
  <c r="F61" i="1" s="1"/>
  <c r="G61" i="1" a="1"/>
  <c r="G61" i="1" s="1"/>
  <c r="F37" i="23" a="1"/>
  <c r="F37" i="23" s="1"/>
  <c r="F21" i="20" a="1"/>
  <c r="F21" i="20" s="1"/>
  <c r="E37" i="23" a="1"/>
  <c r="E37" i="23" s="1"/>
  <c r="G37" i="21" a="1"/>
  <c r="G37" i="21" s="1"/>
  <c r="I37" i="21" a="1"/>
  <c r="I37" i="21" s="1"/>
  <c r="H37" i="21" a="1"/>
  <c r="H37" i="21" s="1"/>
  <c r="G32" i="21" a="1"/>
  <c r="G32" i="21" s="1"/>
  <c r="D15" i="27" a="1"/>
  <c r="D15" i="27" s="1"/>
  <c r="F47" i="21" a="1"/>
  <c r="F47" i="21" s="1"/>
  <c r="H47" i="21" a="1"/>
  <c r="H47" i="21" s="1"/>
  <c r="G47" i="21" a="1"/>
  <c r="G47" i="21" s="1"/>
  <c r="H22" i="22" a="1"/>
  <c r="H22" i="22" s="1"/>
  <c r="D21" i="21" a="1"/>
  <c r="D21" i="21" s="1"/>
  <c r="E32" i="21" a="1"/>
  <c r="E32" i="21" s="1"/>
  <c r="F21" i="21" a="1"/>
  <c r="F21" i="21" s="1"/>
  <c r="F15" i="27" a="1"/>
  <c r="F15" i="27" s="1"/>
  <c r="D51" i="27" a="1"/>
  <c r="D51" i="27" s="1"/>
  <c r="D41" i="16" a="1"/>
  <c r="D41" i="16" s="1"/>
  <c r="D42" i="16" s="1" a="1"/>
  <c r="D42" i="16" s="1"/>
  <c r="D38" i="27" a="1"/>
  <c r="D38" i="27" s="1"/>
  <c r="D20" i="16" a="1"/>
  <c r="D20" i="16" s="1"/>
  <c r="D44" i="1" a="1"/>
  <c r="D44" i="1" s="1"/>
  <c r="D34" i="17" a="1"/>
  <c r="D34" i="17" s="1"/>
  <c r="I35" i="17" s="1" a="1"/>
  <c r="I35" i="17" s="1"/>
  <c r="D21" i="27" a="1"/>
  <c r="D21" i="27" s="1"/>
  <c r="D44" i="25" a="1"/>
  <c r="D44" i="25" s="1"/>
  <c r="D45" i="25" s="1" a="1"/>
  <c r="D45" i="25" s="1"/>
  <c r="D21" i="1" a="1"/>
  <c r="D21" i="1" s="1"/>
  <c r="D44" i="27" a="1"/>
  <c r="D44" i="27" s="1"/>
  <c r="D32" i="16" a="1"/>
  <c r="D32" i="16" s="1"/>
  <c r="D52" i="1" a="1"/>
  <c r="D52" i="1" s="1"/>
  <c r="D42" i="17" a="1"/>
  <c r="D42" i="17" s="1"/>
  <c r="I43" i="17" s="1" a="1"/>
  <c r="I43" i="17" s="1"/>
  <c r="D15" i="23" a="1"/>
  <c r="D15" i="23" s="1"/>
  <c r="D32" i="25" a="1"/>
  <c r="D32" i="25" s="1"/>
  <c r="D15" i="24" a="1"/>
  <c r="D15" i="24" s="1"/>
  <c r="D37" i="21" a="1"/>
  <c r="D37" i="21" s="1"/>
  <c r="E21" i="21" a="1"/>
  <c r="E21" i="21" s="1"/>
  <c r="D15" i="21" a="1"/>
  <c r="D15" i="21" s="1"/>
  <c r="F37" i="22" a="1"/>
  <c r="F37" i="22" s="1"/>
  <c r="D37" i="23" a="1"/>
  <c r="D37" i="23" s="1"/>
  <c r="E15" i="27" a="1"/>
  <c r="E15" i="27" s="1"/>
  <c r="D15" i="18" a="1"/>
  <c r="D15" i="18" s="1"/>
  <c r="D16" i="18" s="1" a="1"/>
  <c r="D16" i="18" s="1"/>
  <c r="I21" i="20" a="1"/>
  <c r="I21" i="20" s="1"/>
  <c r="F31" i="20" a="1"/>
  <c r="F31" i="20" s="1"/>
  <c r="D16" i="1" a="1"/>
  <c r="D16" i="1" s="1"/>
  <c r="D17" i="1" s="1" a="1"/>
  <c r="D17" i="1" s="1"/>
  <c r="D23" i="18" a="1"/>
  <c r="D23" i="18" s="1"/>
  <c r="D24" i="18" s="1" a="1"/>
  <c r="D24" i="18" s="1"/>
  <c r="D51" i="18" a="1"/>
  <c r="D51" i="18" s="1"/>
  <c r="D52" i="18" s="1" a="1"/>
  <c r="D52" i="18" s="1"/>
  <c r="F37" i="21" a="1"/>
  <c r="F37" i="21" s="1"/>
  <c r="H15" i="21" a="1"/>
  <c r="H15" i="21" s="1"/>
  <c r="E37" i="22" a="1"/>
  <c r="E37" i="22" s="1"/>
  <c r="D20" i="25" a="1"/>
  <c r="D20" i="25" s="1"/>
  <c r="D30" i="23" a="1"/>
  <c r="D30" i="23" s="1"/>
  <c r="D20" i="17" a="1"/>
  <c r="D20" i="17" s="1"/>
  <c r="D21" i="17" s="1" a="1"/>
  <c r="D21" i="17" s="1"/>
  <c r="D35" i="18" a="1"/>
  <c r="D35" i="18" s="1"/>
  <c r="D36" i="18" s="1" a="1"/>
  <c r="D36" i="18" s="1"/>
  <c r="D16" i="19" a="1"/>
  <c r="D16" i="19" s="1"/>
  <c r="H21" i="20" a="1"/>
  <c r="H21" i="20" s="1"/>
  <c r="E37" i="21" a="1"/>
  <c r="E37" i="21" s="1"/>
  <c r="D38" i="25" a="1"/>
  <c r="D38" i="25" s="1"/>
  <c r="D20" i="13" a="1"/>
  <c r="D20" i="13" s="1"/>
  <c r="D21" i="12" a="1"/>
  <c r="D21" i="12" s="1"/>
  <c r="E22" i="12" s="1" a="1"/>
  <c r="E22" i="12" s="1"/>
  <c r="D26" i="13" a="1"/>
  <c r="D26" i="13" s="1"/>
  <c r="D27" i="13" s="1" a="1"/>
  <c r="D27" i="13" s="1"/>
  <c r="D44" i="23" a="1"/>
  <c r="D44" i="23" s="1"/>
  <c r="D45" i="23" s="1" a="1"/>
  <c r="D45" i="23" s="1"/>
  <c r="I45" i="22" a="1"/>
  <c r="I45" i="22" s="1"/>
  <c r="F45" i="22" a="1"/>
  <c r="F45" i="22" s="1"/>
  <c r="G45" i="22" a="1"/>
  <c r="G45" i="22" s="1"/>
  <c r="E45" i="22" a="1"/>
  <c r="E45" i="22" s="1"/>
  <c r="H45" i="22" a="1"/>
  <c r="H45" i="22" s="1"/>
  <c r="F15" i="25" a="1"/>
  <c r="F15" i="25" s="1"/>
  <c r="I15" i="25" a="1"/>
  <c r="I15" i="25" s="1"/>
  <c r="E15" i="25" a="1"/>
  <c r="E15" i="25" s="1"/>
  <c r="G15" i="25" a="1"/>
  <c r="G15" i="25" s="1"/>
  <c r="H15" i="25" a="1"/>
  <c r="H15" i="25" s="1"/>
  <c r="E17" i="1" a="1"/>
  <c r="E17" i="1" s="1"/>
  <c r="F15" i="21" a="1"/>
  <c r="F15" i="21" s="1"/>
  <c r="H39" i="13" a="1"/>
  <c r="H39" i="13" s="1"/>
  <c r="H41" i="13" s="1"/>
  <c r="F29" i="12" a="1"/>
  <c r="F29" i="12" s="1"/>
  <c r="G29" i="12" a="1"/>
  <c r="G29" i="12" s="1"/>
  <c r="D36" i="12" a="1"/>
  <c r="D36" i="12" s="1"/>
  <c r="E36" i="12" a="1"/>
  <c r="E36" i="12" s="1"/>
  <c r="F36" i="12" a="1"/>
  <c r="F36" i="12" s="1"/>
  <c r="G36" i="12" a="1"/>
  <c r="G36" i="12" s="1"/>
  <c r="H36" i="12" a="1"/>
  <c r="H36" i="12" s="1"/>
  <c r="I36" i="12" a="1"/>
  <c r="I36" i="12" s="1"/>
  <c r="E16" i="12" a="1"/>
  <c r="E16" i="12" s="1"/>
  <c r="H16" i="12" a="1"/>
  <c r="H16" i="12" s="1"/>
  <c r="F16" i="12" a="1"/>
  <c r="F16" i="12" s="1"/>
  <c r="D44" i="12" a="1"/>
  <c r="D44" i="12" s="1"/>
  <c r="E44" i="12" a="1"/>
  <c r="E44" i="12" s="1"/>
  <c r="F44" i="12" a="1"/>
  <c r="F44" i="12" s="1"/>
  <c r="G44" i="12" a="1"/>
  <c r="G44" i="12" s="1"/>
  <c r="H44" i="12" a="1"/>
  <c r="H44" i="12" s="1"/>
  <c r="I44" i="12" a="1"/>
  <c r="I44" i="12" s="1"/>
  <c r="I61" i="1" a="1"/>
  <c r="I61" i="1" s="1"/>
  <c r="E57" i="36" a="1"/>
  <c r="E57" i="36" s="1"/>
  <c r="E59" i="36" s="1"/>
  <c r="F57" i="36" a="1"/>
  <c r="F57" i="36" s="1"/>
  <c r="F59" i="36" s="1"/>
  <c r="H57" i="36" a="1"/>
  <c r="H57" i="36" s="1"/>
  <c r="H59" i="36" s="1"/>
  <c r="G57" i="36" a="1"/>
  <c r="G57" i="36" s="1"/>
  <c r="G59" i="36" s="1"/>
  <c r="I57" i="36" a="1"/>
  <c r="I57" i="36" s="1"/>
  <c r="I59" i="36" s="1"/>
  <c r="D15" i="20" a="1"/>
  <c r="D15" i="20" s="1"/>
  <c r="H50" i="19" a="1"/>
  <c r="H50" i="19" s="1"/>
  <c r="D50" i="19" a="1"/>
  <c r="D50" i="19" s="1"/>
  <c r="I50" i="19" a="1"/>
  <c r="I50" i="19" s="1"/>
  <c r="E50" i="19" a="1"/>
  <c r="E50" i="19" s="1"/>
  <c r="F50" i="19" a="1"/>
  <c r="F50" i="19" s="1"/>
  <c r="G50" i="19" a="1"/>
  <c r="G50" i="19" s="1"/>
  <c r="E16" i="24" a="1"/>
  <c r="E16" i="24" s="1"/>
  <c r="D16" i="24" a="1"/>
  <c r="D16" i="24" s="1"/>
  <c r="I16" i="24" a="1"/>
  <c r="I16" i="24" s="1"/>
  <c r="F16" i="24" a="1"/>
  <c r="F16" i="24" s="1"/>
  <c r="H16" i="24" a="1"/>
  <c r="H16" i="24" s="1"/>
  <c r="G16" i="24" a="1"/>
  <c r="G16" i="24" s="1"/>
  <c r="F46" i="24" a="1"/>
  <c r="F46" i="24" s="1"/>
  <c r="F35" i="17" a="1"/>
  <c r="F35" i="17" s="1"/>
  <c r="H35" i="17" a="1"/>
  <c r="H35" i="17" s="1"/>
  <c r="J29" i="17" a="1"/>
  <c r="J29" i="17" s="1"/>
  <c r="E29" i="17" a="1"/>
  <c r="E29" i="17" s="1"/>
  <c r="G31" i="20" l="1" a="1"/>
  <c r="G31" i="20" s="1"/>
  <c r="I31" i="20" a="1"/>
  <c r="I31" i="20" s="1"/>
  <c r="D31" i="20" a="1"/>
  <c r="D31" i="20" s="1"/>
  <c r="H31" i="20" a="1"/>
  <c r="H31" i="20" s="1"/>
  <c r="I38" i="20" a="1"/>
  <c r="I38" i="20" s="1"/>
  <c r="H45" i="20" a="1"/>
  <c r="H45" i="20" s="1"/>
  <c r="H47" i="20" s="1"/>
  <c r="D29" i="17" a="1"/>
  <c r="D29" i="17" s="1"/>
  <c r="F39" i="13" a="1"/>
  <c r="F39" i="13" s="1"/>
  <c r="F41" i="13" s="1"/>
  <c r="I24" i="19" a="1"/>
  <c r="I24" i="19" s="1"/>
  <c r="I52" i="19" s="1"/>
  <c r="D22" i="12" a="1"/>
  <c r="D22" i="12" s="1"/>
  <c r="G39" i="13" a="1"/>
  <c r="G39" i="13" s="1"/>
  <c r="G41" i="13" s="1"/>
  <c r="H43" i="17" a="1"/>
  <c r="H43" i="17" s="1"/>
  <c r="I39" i="13" a="1"/>
  <c r="I39" i="13" s="1"/>
  <c r="I41" i="13" s="1"/>
  <c r="I45" i="20" a="1"/>
  <c r="I45" i="20" s="1"/>
  <c r="G43" i="17" a="1"/>
  <c r="G43" i="17" s="1"/>
  <c r="D39" i="13" a="1"/>
  <c r="D39" i="13" s="1"/>
  <c r="D41" i="13" s="1"/>
  <c r="F18" i="7" s="1"/>
  <c r="D79" i="7" s="1"/>
  <c r="H49" i="21"/>
  <c r="D49" i="21"/>
  <c r="F26" i="7" s="1"/>
  <c r="D86" i="7" s="1"/>
  <c r="I22" i="22" a="1"/>
  <c r="I22" i="22" s="1"/>
  <c r="D22" i="22" a="1"/>
  <c r="D22" i="22" s="1"/>
  <c r="G38" i="20" a="1"/>
  <c r="G38" i="20" s="1"/>
  <c r="G47" i="20" s="1"/>
  <c r="D38" i="20" a="1"/>
  <c r="D38" i="20" s="1"/>
  <c r="F38" i="20" a="1"/>
  <c r="F38" i="20" s="1"/>
  <c r="E43" i="17" a="1"/>
  <c r="E43" i="17" s="1"/>
  <c r="D45" i="20" a="1"/>
  <c r="D45" i="20" s="1"/>
  <c r="E24" i="23" a="1"/>
  <c r="E24" i="23" s="1"/>
  <c r="F24" i="23" a="1"/>
  <c r="F24" i="23" s="1"/>
  <c r="I24" i="23" a="1"/>
  <c r="I24" i="23" s="1"/>
  <c r="D43" i="17" a="1"/>
  <c r="D43" i="17" s="1"/>
  <c r="D45" i="17" s="1"/>
  <c r="F21" i="7" s="1"/>
  <c r="D81" i="7" s="1"/>
  <c r="D54" i="18"/>
  <c r="F23" i="7" s="1"/>
  <c r="D83" i="7" s="1"/>
  <c r="G49" i="21"/>
  <c r="D15" i="13" a="1"/>
  <c r="D15" i="13" s="1"/>
  <c r="F43" i="17" a="1"/>
  <c r="F43" i="17" s="1"/>
  <c r="F45" i="17" s="1"/>
  <c r="H15" i="13" a="1"/>
  <c r="H15" i="13" s="1"/>
  <c r="I15" i="13" a="1"/>
  <c r="I15" i="13" s="1"/>
  <c r="I29" i="17" a="1"/>
  <c r="I29" i="17" s="1"/>
  <c r="I46" i="24" a="1"/>
  <c r="I46" i="24" s="1"/>
  <c r="E29" i="12" a="1"/>
  <c r="E29" i="12" s="1"/>
  <c r="H61" i="1" a="1"/>
  <c r="H61" i="1" s="1"/>
  <c r="I31" i="22" a="1"/>
  <c r="I31" i="22" s="1"/>
  <c r="E15" i="21" a="1"/>
  <c r="E15" i="21" s="1"/>
  <c r="E49" i="21" s="1"/>
  <c r="G15" i="21" a="1"/>
  <c r="G15" i="21" s="1"/>
  <c r="H29" i="17" a="1"/>
  <c r="H29" i="17" s="1"/>
  <c r="H45" i="17" s="1"/>
  <c r="H46" i="24" a="1"/>
  <c r="H46" i="24" s="1"/>
  <c r="D29" i="12" a="1"/>
  <c r="D29" i="12" s="1"/>
  <c r="D46" i="12" s="1"/>
  <c r="F17" i="7" s="1"/>
  <c r="D78" i="7" s="1"/>
  <c r="F15" i="13" a="1"/>
  <c r="F15" i="13" s="1"/>
  <c r="I15" i="21" a="1"/>
  <c r="I15" i="21" s="1"/>
  <c r="I49" i="21" s="1"/>
  <c r="E38" i="20" a="1"/>
  <c r="E38" i="20" s="1"/>
  <c r="E47" i="20" s="1"/>
  <c r="E22" i="22" a="1"/>
  <c r="E22" i="22" s="1"/>
  <c r="D24" i="23" a="1"/>
  <c r="D24" i="23" s="1"/>
  <c r="D47" i="23" s="1"/>
  <c r="F28" i="7" s="1"/>
  <c r="D88" i="7" s="1"/>
  <c r="G31" i="22" a="1"/>
  <c r="G31" i="22" s="1"/>
  <c r="G24" i="19" a="1"/>
  <c r="G24" i="19" s="1"/>
  <c r="G29" i="17" a="1"/>
  <c r="G29" i="17" s="1"/>
  <c r="E46" i="24" a="1"/>
  <c r="E46" i="24" s="1"/>
  <c r="I16" i="12" a="1"/>
  <c r="I16" i="12" s="1"/>
  <c r="I29" i="12" a="1"/>
  <c r="I29" i="12" s="1"/>
  <c r="E61" i="1" a="1"/>
  <c r="E61" i="1" s="1"/>
  <c r="G15" i="13" a="1"/>
  <c r="G15" i="13" s="1"/>
  <c r="F45" i="20" a="1"/>
  <c r="F45" i="20" s="1"/>
  <c r="F47" i="20" s="1"/>
  <c r="H24" i="23" a="1"/>
  <c r="H24" i="23" s="1"/>
  <c r="F31" i="22" a="1"/>
  <c r="F31" i="22" s="1"/>
  <c r="H24" i="19" a="1"/>
  <c r="H24" i="19" s="1"/>
  <c r="F29" i="17" a="1"/>
  <c r="F29" i="17" s="1"/>
  <c r="G46" i="24" a="1"/>
  <c r="G46" i="24" s="1"/>
  <c r="G16" i="12" a="1"/>
  <c r="G16" i="12" s="1"/>
  <c r="E45" i="20" a="1"/>
  <c r="E45" i="20" s="1"/>
  <c r="G24" i="23" a="1"/>
  <c r="G24" i="23" s="1"/>
  <c r="D52" i="19"/>
  <c r="F24" i="7" s="1"/>
  <c r="D84" i="7" s="1"/>
  <c r="H52" i="19"/>
  <c r="I45" i="17"/>
  <c r="E45" i="1" a="1"/>
  <c r="E45" i="1" s="1"/>
  <c r="F45" i="1" a="1"/>
  <c r="F45" i="1" s="1"/>
  <c r="F63" i="1" s="1"/>
  <c r="G45" i="1" a="1"/>
  <c r="G45" i="1" s="1"/>
  <c r="H45" i="1" a="1"/>
  <c r="H45" i="1" s="1"/>
  <c r="I45" i="1" a="1"/>
  <c r="I45" i="1" s="1"/>
  <c r="D45" i="1" a="1"/>
  <c r="D45" i="1" s="1"/>
  <c r="E21" i="16"/>
  <c r="H21" i="16"/>
  <c r="F21" i="16"/>
  <c r="G21" i="16"/>
  <c r="I21" i="16"/>
  <c r="D21" i="16"/>
  <c r="F49" i="21"/>
  <c r="G17" i="19" a="1"/>
  <c r="G17" i="19" s="1"/>
  <c r="G52" i="19" s="1"/>
  <c r="H17" i="19" a="1"/>
  <c r="H17" i="19" s="1"/>
  <c r="F17" i="19" a="1"/>
  <c r="F17" i="19" s="1"/>
  <c r="F52" i="19" s="1"/>
  <c r="E17" i="19" a="1"/>
  <c r="E17" i="19" s="1"/>
  <c r="E52" i="19" s="1"/>
  <c r="I17" i="19" a="1"/>
  <c r="I17" i="19" s="1"/>
  <c r="D17" i="19" a="1"/>
  <c r="D17" i="19" s="1"/>
  <c r="I22" i="12" a="1"/>
  <c r="I22" i="12" s="1"/>
  <c r="I17" i="1" a="1"/>
  <c r="I17" i="1" s="1"/>
  <c r="I33" i="16" a="1"/>
  <c r="I33" i="16" s="1"/>
  <c r="D33" i="16" a="1"/>
  <c r="D33" i="16" s="1"/>
  <c r="H33" i="16" a="1"/>
  <c r="H33" i="16" s="1"/>
  <c r="F33" i="16" a="1"/>
  <c r="F33" i="16" s="1"/>
  <c r="E33" i="16" a="1"/>
  <c r="E33" i="16" s="1"/>
  <c r="G33" i="16" a="1"/>
  <c r="G33" i="16" s="1"/>
  <c r="D35" i="17" a="1"/>
  <c r="D35" i="17" s="1"/>
  <c r="G22" i="12" a="1"/>
  <c r="G22" i="12" s="1"/>
  <c r="H17" i="1" a="1"/>
  <c r="H17" i="1" s="1"/>
  <c r="F31" i="23" a="1"/>
  <c r="F31" i="23" s="1"/>
  <c r="F47" i="23" s="1"/>
  <c r="E31" i="23" a="1"/>
  <c r="E31" i="23" s="1"/>
  <c r="D31" i="23" a="1"/>
  <c r="D31" i="23" s="1"/>
  <c r="G31" i="23" a="1"/>
  <c r="G31" i="23" s="1"/>
  <c r="H31" i="23" a="1"/>
  <c r="H31" i="23" s="1"/>
  <c r="I31" i="23" a="1"/>
  <c r="I31" i="23" s="1"/>
  <c r="I47" i="23" s="1"/>
  <c r="D45" i="27" a="1"/>
  <c r="D45" i="27" s="1"/>
  <c r="E45" i="27" a="1"/>
  <c r="E45" i="27" s="1"/>
  <c r="F45" i="27" a="1"/>
  <c r="F45" i="27" s="1"/>
  <c r="H45" i="27" a="1"/>
  <c r="H45" i="27" s="1"/>
  <c r="G45" i="27" a="1"/>
  <c r="G45" i="27" s="1"/>
  <c r="I45" i="27" a="1"/>
  <c r="I45" i="27" s="1"/>
  <c r="E39" i="25" a="1"/>
  <c r="E39" i="25" s="1"/>
  <c r="G39" i="25" a="1"/>
  <c r="G39" i="25" s="1"/>
  <c r="I39" i="25" a="1"/>
  <c r="I39" i="25" s="1"/>
  <c r="D39" i="25" a="1"/>
  <c r="D39" i="25" s="1"/>
  <c r="F39" i="25" a="1"/>
  <c r="F39" i="25" s="1"/>
  <c r="H39" i="25" a="1"/>
  <c r="H39" i="25" s="1"/>
  <c r="G33" i="25" a="1"/>
  <c r="G33" i="25" s="1"/>
  <c r="H33" i="25" a="1"/>
  <c r="H33" i="25" s="1"/>
  <c r="D33" i="25" a="1"/>
  <c r="D33" i="25" s="1"/>
  <c r="E33" i="25" a="1"/>
  <c r="E33" i="25" s="1"/>
  <c r="F33" i="25" a="1"/>
  <c r="F33" i="25" s="1"/>
  <c r="I33" i="25" a="1"/>
  <c r="I33" i="25" s="1"/>
  <c r="I22" i="27" a="1"/>
  <c r="I22" i="27" s="1"/>
  <c r="H22" i="27" a="1"/>
  <c r="H22" i="27" s="1"/>
  <c r="F22" i="27" a="1"/>
  <c r="F22" i="27" s="1"/>
  <c r="G22" i="27" a="1"/>
  <c r="G22" i="27" s="1"/>
  <c r="D22" i="27" a="1"/>
  <c r="D22" i="27" s="1"/>
  <c r="E22" i="27" a="1"/>
  <c r="E22" i="27" s="1"/>
  <c r="E35" i="17" a="1"/>
  <c r="E35" i="17" s="1"/>
  <c r="G21" i="13" a="1"/>
  <c r="G21" i="13" s="1"/>
  <c r="H21" i="13" a="1"/>
  <c r="H21" i="13" s="1"/>
  <c r="E21" i="13" a="1"/>
  <c r="E21" i="13" s="1"/>
  <c r="I21" i="13" a="1"/>
  <c r="I21" i="13" s="1"/>
  <c r="F21" i="13" a="1"/>
  <c r="F21" i="13" s="1"/>
  <c r="D21" i="13" a="1"/>
  <c r="D21" i="13" s="1"/>
  <c r="F39" i="27" a="1"/>
  <c r="F39" i="27" s="1"/>
  <c r="E39" i="27" a="1"/>
  <c r="E39" i="27" s="1"/>
  <c r="H39" i="27" a="1"/>
  <c r="H39" i="27" s="1"/>
  <c r="D39" i="27" a="1"/>
  <c r="D39" i="27" s="1"/>
  <c r="I39" i="27" a="1"/>
  <c r="I39" i="27" s="1"/>
  <c r="G39" i="27" a="1"/>
  <c r="G39" i="27" s="1"/>
  <c r="F52" i="27" a="1"/>
  <c r="F52" i="27" s="1"/>
  <c r="G52" i="27" a="1"/>
  <c r="G52" i="27" s="1"/>
  <c r="H52" i="27" a="1"/>
  <c r="H52" i="27" s="1"/>
  <c r="D52" i="27" a="1"/>
  <c r="D52" i="27" s="1"/>
  <c r="E52" i="27" a="1"/>
  <c r="E52" i="27" s="1"/>
  <c r="I52" i="27" a="1"/>
  <c r="I52" i="27" s="1"/>
  <c r="D16" i="23" a="1"/>
  <c r="D16" i="23" s="1"/>
  <c r="I16" i="23" a="1"/>
  <c r="I16" i="23" s="1"/>
  <c r="E16" i="23" a="1"/>
  <c r="E16" i="23" s="1"/>
  <c r="F16" i="23" a="1"/>
  <c r="F16" i="23" s="1"/>
  <c r="H16" i="23" a="1"/>
  <c r="H16" i="23" s="1"/>
  <c r="G16" i="23" a="1"/>
  <c r="G16" i="23" s="1"/>
  <c r="I53" i="1" a="1"/>
  <c r="I53" i="1" s="1"/>
  <c r="H53" i="1" a="1"/>
  <c r="H53" i="1" s="1"/>
  <c r="E53" i="1" a="1"/>
  <c r="E53" i="1" s="1"/>
  <c r="F53" i="1" a="1"/>
  <c r="F53" i="1" s="1"/>
  <c r="D53" i="1" a="1"/>
  <c r="D53" i="1" s="1"/>
  <c r="G53" i="1" a="1"/>
  <c r="G53" i="1" s="1"/>
  <c r="G63" i="1" s="1"/>
  <c r="H22" i="12" a="1"/>
  <c r="H22" i="12" s="1"/>
  <c r="H46" i="12" s="1"/>
  <c r="G35" i="17" a="1"/>
  <c r="G35" i="17" s="1"/>
  <c r="G45" i="17" s="1"/>
  <c r="F22" i="12" a="1"/>
  <c r="F22" i="12" s="1"/>
  <c r="F46" i="12" s="1"/>
  <c r="G17" i="1" a="1"/>
  <c r="G17" i="1" s="1"/>
  <c r="D21" i="25" a="1"/>
  <c r="D21" i="25" s="1"/>
  <c r="G21" i="25" a="1"/>
  <c r="G21" i="25" s="1"/>
  <c r="E21" i="25" a="1"/>
  <c r="E21" i="25" s="1"/>
  <c r="F21" i="25" a="1"/>
  <c r="F21" i="25" s="1"/>
  <c r="I21" i="25" a="1"/>
  <c r="I21" i="25" s="1"/>
  <c r="H21" i="25" a="1"/>
  <c r="H21" i="25" s="1"/>
  <c r="D22" i="1"/>
  <c r="E22" i="1"/>
  <c r="F22" i="1"/>
  <c r="G22" i="1"/>
  <c r="I22" i="1"/>
  <c r="H22" i="1"/>
  <c r="F17" i="1" a="1"/>
  <c r="F17" i="1" s="1"/>
  <c r="I47" i="20"/>
  <c r="E46" i="12"/>
  <c r="H63" i="1" l="1"/>
  <c r="E45" i="17"/>
  <c r="H47" i="23"/>
  <c r="I63" i="1"/>
  <c r="I46" i="12"/>
  <c r="G47" i="23"/>
  <c r="E47" i="23"/>
  <c r="D47" i="20"/>
  <c r="F25" i="7" s="1"/>
  <c r="D85" i="7" s="1"/>
  <c r="G46" i="12"/>
  <c r="D47" i="25"/>
  <c r="F36" i="7" s="1"/>
  <c r="D95" i="7" s="1"/>
  <c r="D54" i="27"/>
  <c r="F37" i="7" s="1"/>
  <c r="D96" i="7" s="1"/>
  <c r="D63" i="1"/>
  <c r="F32" i="7" s="1"/>
  <c r="D91" i="7" s="1"/>
  <c r="E63" i="1"/>
  <c r="F21" i="8"/>
  <c r="F20" i="8"/>
  <c r="F33" i="7" l="1"/>
  <c r="D92" i="7" s="1"/>
  <c r="F22" i="7"/>
  <c r="D82" i="7" s="1"/>
  <c r="D66" i="8"/>
  <c r="D67" i="8"/>
  <c r="C73" i="8"/>
  <c r="E23" i="10"/>
  <c r="C48" i="8" l="1"/>
  <c r="F81" i="8"/>
  <c r="F58" i="8"/>
  <c r="G20" i="8"/>
  <c r="F14" i="7"/>
  <c r="D75" i="7" s="1"/>
  <c r="F13" i="7"/>
  <c r="D74" i="7" s="1"/>
  <c r="C46" i="10"/>
  <c r="G37" i="8" l="1"/>
  <c r="J41" i="36" l="1"/>
  <c r="K41" i="36"/>
  <c r="L41" i="36"/>
  <c r="L49" i="19"/>
  <c r="K49" i="19"/>
  <c r="J49" i="19"/>
  <c r="L39" i="19"/>
  <c r="K39" i="19"/>
  <c r="J39" i="19"/>
  <c r="L34" i="19"/>
  <c r="K34" i="19"/>
  <c r="J34" i="19"/>
  <c r="L23" i="19"/>
  <c r="K23" i="19"/>
  <c r="J23" i="19"/>
  <c r="L16" i="19"/>
  <c r="K16" i="19"/>
  <c r="J16" i="19"/>
  <c r="J51" i="18"/>
  <c r="L51" i="18"/>
  <c r="K51" i="18"/>
  <c r="L42" i="18"/>
  <c r="K42" i="18"/>
  <c r="J42" i="18"/>
  <c r="L35" i="18"/>
  <c r="K35" i="18"/>
  <c r="J35" i="18"/>
  <c r="L23" i="18"/>
  <c r="K23" i="18"/>
  <c r="J23" i="18"/>
  <c r="J15" i="18"/>
  <c r="L15" i="18"/>
  <c r="K15" i="18"/>
  <c r="L48" i="36"/>
  <c r="D48" i="36" s="1" a="1"/>
  <c r="D48" i="36" s="1"/>
  <c r="D49" i="36" s="1" a="1"/>
  <c r="D49" i="36" s="1"/>
  <c r="K48" i="36"/>
  <c r="J48" i="36"/>
  <c r="L20" i="36"/>
  <c r="K20" i="36"/>
  <c r="J20" i="36"/>
  <c r="L14" i="36"/>
  <c r="D14" i="36" s="1" a="1"/>
  <c r="D14" i="36" s="1"/>
  <c r="D15" i="36" s="1" a="1"/>
  <c r="D15" i="36" s="1"/>
  <c r="K14" i="36"/>
  <c r="J14" i="36"/>
  <c r="L45" i="24"/>
  <c r="K45" i="24"/>
  <c r="J45" i="24"/>
  <c r="L39" i="24"/>
  <c r="K39" i="24"/>
  <c r="J39" i="24"/>
  <c r="L31" i="24"/>
  <c r="D31" i="24" s="1" a="1"/>
  <c r="D31" i="24" s="1"/>
  <c r="K31" i="24"/>
  <c r="J31" i="24"/>
  <c r="L21" i="24"/>
  <c r="K21" i="24"/>
  <c r="J21" i="24"/>
  <c r="L34" i="17"/>
  <c r="K34" i="17"/>
  <c r="J34" i="17"/>
  <c r="L20" i="17"/>
  <c r="K20" i="17"/>
  <c r="J20" i="17"/>
  <c r="L14" i="17"/>
  <c r="K14" i="17"/>
  <c r="J14" i="17"/>
  <c r="F35" i="7"/>
  <c r="D94" i="7" s="1"/>
  <c r="F34" i="7"/>
  <c r="D93" i="7" s="1"/>
  <c r="F16" i="7"/>
  <c r="D77" i="7" s="1"/>
  <c r="F15" i="7"/>
  <c r="D76" i="7" s="1"/>
  <c r="D32" i="24" l="1" a="1"/>
  <c r="D32" i="24" s="1"/>
  <c r="I32" i="24" a="1"/>
  <c r="I32" i="24" s="1"/>
  <c r="E32" i="24" a="1"/>
  <c r="E32" i="24" s="1"/>
  <c r="F32" i="24" a="1"/>
  <c r="F32" i="24" s="1"/>
  <c r="G32" i="24" a="1"/>
  <c r="G32" i="24" s="1"/>
  <c r="H32" i="24" a="1"/>
  <c r="H32" i="24" s="1"/>
  <c r="D41" i="36" a="1"/>
  <c r="D41" i="36" s="1"/>
  <c r="D42" i="36" s="1" a="1"/>
  <c r="D42" i="36" s="1"/>
  <c r="D20" i="36" a="1"/>
  <c r="D20" i="36" s="1"/>
  <c r="D21" i="36" s="1" a="1"/>
  <c r="D21" i="36" s="1"/>
  <c r="D59" i="36" s="1"/>
  <c r="F31" i="7" s="1"/>
  <c r="D90" i="7" s="1"/>
  <c r="D39" i="24" a="1"/>
  <c r="D39" i="24" s="1"/>
  <c r="D21" i="24" a="1"/>
  <c r="D21" i="24" s="1"/>
  <c r="H22" i="24" l="1" a="1"/>
  <c r="H22" i="24" s="1"/>
  <c r="G22" i="24" a="1"/>
  <c r="G22" i="24" s="1"/>
  <c r="E22" i="24" a="1"/>
  <c r="E22" i="24" s="1"/>
  <c r="I22" i="24" a="1"/>
  <c r="I22" i="24" s="1"/>
  <c r="F22" i="24" a="1"/>
  <c r="F22" i="24" s="1"/>
  <c r="D22" i="24" a="1"/>
  <c r="D22" i="24" s="1"/>
  <c r="E40" i="24" a="1"/>
  <c r="E40" i="24" s="1"/>
  <c r="E48" i="24" s="1"/>
  <c r="F40" i="24" a="1"/>
  <c r="F40" i="24" s="1"/>
  <c r="F48" i="24" s="1"/>
  <c r="I40" i="24" a="1"/>
  <c r="I40" i="24" s="1"/>
  <c r="I48" i="24" s="1"/>
  <c r="G40" i="24" a="1"/>
  <c r="G40" i="24" s="1"/>
  <c r="G48" i="24" s="1"/>
  <c r="H40" i="24" a="1"/>
  <c r="H40" i="24" s="1"/>
  <c r="H48" i="24" s="1"/>
  <c r="D40" i="24" a="1"/>
  <c r="D40" i="24" s="1"/>
  <c r="D48" i="24" s="1"/>
  <c r="F30" i="7" s="1"/>
  <c r="D89" i="7" s="1"/>
  <c r="F12" i="7"/>
  <c r="D73" i="7" s="1"/>
  <c r="W96" i="8"/>
  <c r="W95" i="8"/>
  <c r="W97" i="8"/>
  <c r="W98" i="8"/>
  <c r="A178" i="8"/>
  <c r="A179" i="8" s="1"/>
  <c r="A180" i="8" s="1"/>
  <c r="A181" i="8" s="1"/>
  <c r="A182" i="8" s="1"/>
  <c r="A183" i="8" s="1"/>
  <c r="A184" i="8" s="1"/>
  <c r="W174" i="8"/>
  <c r="W173" i="8"/>
  <c r="W172" i="8"/>
  <c r="Z172" i="8" s="1"/>
  <c r="W171" i="8"/>
  <c r="Z171" i="8" s="1"/>
  <c r="W170" i="8"/>
  <c r="Z170" i="8" s="1"/>
  <c r="W169" i="8"/>
  <c r="Z169" i="8" s="1"/>
  <c r="W168" i="8"/>
  <c r="Z168" i="8" s="1"/>
  <c r="W167" i="8"/>
  <c r="Z167" i="8" s="1"/>
  <c r="W166" i="8"/>
  <c r="Z166" i="8" s="1"/>
  <c r="W165" i="8"/>
  <c r="W164" i="8"/>
  <c r="W163" i="8"/>
  <c r="W162" i="8"/>
  <c r="W161" i="8"/>
  <c r="W160" i="8"/>
  <c r="W159" i="8"/>
  <c r="W158" i="8"/>
  <c r="W157" i="8"/>
  <c r="W156" i="8"/>
  <c r="W155" i="8"/>
  <c r="A147" i="8"/>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E48" i="8"/>
  <c r="D48" i="8"/>
  <c r="F29" i="7" l="1"/>
  <c r="F11" i="7" l="1"/>
  <c r="A89" i="8" l="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W99" i="8"/>
  <c r="W100" i="8"/>
  <c r="W101" i="8"/>
  <c r="W102" i="8"/>
  <c r="W103" i="8"/>
  <c r="W104" i="8"/>
  <c r="W105" i="8"/>
  <c r="W106" i="8"/>
  <c r="W107" i="8"/>
  <c r="W108" i="8"/>
  <c r="Z108" i="8" s="1"/>
  <c r="W109" i="8"/>
  <c r="Z109" i="8" s="1"/>
  <c r="W110" i="8"/>
  <c r="Z110" i="8" s="1"/>
  <c r="W111" i="8"/>
  <c r="Z111" i="8" s="1"/>
  <c r="W112" i="8"/>
  <c r="Z112" i="8" s="1"/>
  <c r="W113" i="8"/>
  <c r="Z113" i="8" s="1"/>
  <c r="W114" i="8"/>
  <c r="Z114" i="8" s="1"/>
  <c r="W115" i="8"/>
  <c r="Z115" i="8" s="1"/>
  <c r="W116" i="8"/>
  <c r="Z116" i="8" s="1"/>
  <c r="W117" i="8"/>
  <c r="Z117" i="8" s="1"/>
  <c r="W118" i="8"/>
  <c r="Z118" i="8" s="1"/>
  <c r="W119" i="8"/>
  <c r="Z119" i="8" s="1"/>
  <c r="W120" i="8"/>
  <c r="Z120" i="8" s="1"/>
  <c r="W121" i="8"/>
  <c r="Z121" i="8" s="1"/>
  <c r="W122" i="8"/>
  <c r="Z122" i="8" s="1"/>
  <c r="W123" i="8"/>
  <c r="W124" i="8"/>
  <c r="W125" i="8"/>
  <c r="W126" i="8"/>
  <c r="W127" i="8"/>
  <c r="W128" i="8"/>
  <c r="W129" i="8"/>
  <c r="W130" i="8"/>
  <c r="W131" i="8"/>
  <c r="W132" i="8"/>
  <c r="W133" i="8"/>
  <c r="W134" i="8"/>
  <c r="W135" i="8"/>
  <c r="W136" i="8"/>
  <c r="W137" i="8"/>
  <c r="W138" i="8"/>
  <c r="W139" i="8"/>
  <c r="W140" i="8"/>
  <c r="W141" i="8"/>
  <c r="W177" i="8"/>
  <c r="W178" i="8"/>
  <c r="W179" i="8"/>
  <c r="W180" i="8"/>
  <c r="W181" i="8"/>
  <c r="W182" i="8"/>
  <c r="W183" i="8"/>
  <c r="W184" i="8"/>
  <c r="W185" i="8"/>
  <c r="W186" i="8"/>
  <c r="W187" i="8"/>
  <c r="W188" i="8"/>
  <c r="W189" i="8"/>
  <c r="W190" i="8"/>
  <c r="W191" i="8"/>
  <c r="W192" i="8"/>
  <c r="W193" i="8"/>
  <c r="W194" i="8"/>
  <c r="W195" i="8"/>
  <c r="W196" i="8"/>
  <c r="W197" i="8"/>
  <c r="W198" i="8"/>
  <c r="W199" i="8"/>
  <c r="W200" i="8"/>
  <c r="W201" i="8"/>
  <c r="W202" i="8"/>
  <c r="W203" i="8"/>
  <c r="W204" i="8"/>
  <c r="W205" i="8"/>
  <c r="W206" i="8"/>
  <c r="W207" i="8"/>
  <c r="W208" i="8"/>
  <c r="W209" i="8"/>
  <c r="W210" i="8"/>
  <c r="W211" i="8"/>
  <c r="W212" i="8"/>
  <c r="W213" i="8"/>
  <c r="W214" i="8"/>
  <c r="W215" i="8"/>
  <c r="W216" i="8"/>
  <c r="W217" i="8"/>
  <c r="W218" i="8"/>
  <c r="W219" i="8"/>
  <c r="W220" i="8"/>
  <c r="W221" i="8"/>
  <c r="W222" i="8"/>
  <c r="W223" i="8"/>
  <c r="W224" i="8"/>
  <c r="W225" i="8"/>
  <c r="W226" i="8"/>
  <c r="W227" i="8"/>
  <c r="W228" i="8"/>
  <c r="W229" i="8"/>
  <c r="W230" i="8"/>
  <c r="W231" i="8"/>
  <c r="W232" i="8"/>
  <c r="W233" i="8"/>
  <c r="W234" i="8"/>
  <c r="W235" i="8"/>
  <c r="W236" i="8"/>
  <c r="W237" i="8"/>
  <c r="W238" i="8"/>
  <c r="W239" i="8"/>
  <c r="W240" i="8"/>
  <c r="W241" i="8"/>
  <c r="W242" i="8"/>
  <c r="W243" i="8"/>
  <c r="W244" i="8"/>
  <c r="W245" i="8"/>
  <c r="W246" i="8"/>
  <c r="W247" i="8"/>
  <c r="W248" i="8"/>
  <c r="W249" i="8"/>
  <c r="W250" i="8"/>
  <c r="W251" i="8"/>
  <c r="W252" i="8"/>
  <c r="W253" i="8"/>
  <c r="W254" i="8"/>
  <c r="W255" i="8"/>
  <c r="W256" i="8"/>
  <c r="W257" i="8"/>
  <c r="W258" i="8"/>
  <c r="W259" i="8"/>
  <c r="W260" i="8"/>
  <c r="W261" i="8"/>
  <c r="W262" i="8"/>
  <c r="W263" i="8"/>
  <c r="W264" i="8"/>
  <c r="W265" i="8"/>
  <c r="W266" i="8"/>
  <c r="W267" i="8"/>
  <c r="W268" i="8"/>
  <c r="W269" i="8"/>
  <c r="W270" i="8"/>
  <c r="W271" i="8"/>
  <c r="W272" i="8"/>
  <c r="W273" i="8"/>
  <c r="W274" i="8"/>
  <c r="W275" i="8"/>
  <c r="W276" i="8"/>
  <c r="W277" i="8"/>
  <c r="W278" i="8"/>
  <c r="W279" i="8"/>
  <c r="W280" i="8"/>
  <c r="W281" i="8"/>
  <c r="W282" i="8"/>
  <c r="W283" i="8"/>
  <c r="W284" i="8"/>
  <c r="W285" i="8"/>
  <c r="W286" i="8"/>
  <c r="W287" i="8"/>
  <c r="W288" i="8"/>
  <c r="W289" i="8"/>
  <c r="W290" i="8"/>
  <c r="W291" i="8"/>
  <c r="W292" i="8"/>
  <c r="W293" i="8"/>
  <c r="W294" i="8"/>
  <c r="W295" i="8"/>
  <c r="W296" i="8"/>
  <c r="W297" i="8"/>
  <c r="W298" i="8"/>
  <c r="W299" i="8"/>
  <c r="W300" i="8"/>
  <c r="W301" i="8"/>
  <c r="W302" i="8"/>
  <c r="W303" i="8"/>
  <c r="W304" i="8"/>
  <c r="W305" i="8"/>
  <c r="W306" i="8"/>
  <c r="W307" i="8"/>
  <c r="W308" i="8"/>
  <c r="W309" i="8"/>
  <c r="W310" i="8"/>
  <c r="W311" i="8"/>
  <c r="W312" i="8"/>
  <c r="W313" i="8"/>
  <c r="W314" i="8"/>
  <c r="W315" i="8"/>
  <c r="W316" i="8"/>
  <c r="W317" i="8"/>
  <c r="W318" i="8"/>
  <c r="W319" i="8"/>
  <c r="W320" i="8"/>
  <c r="W321" i="8"/>
  <c r="W322" i="8"/>
  <c r="W323" i="8"/>
  <c r="W324" i="8"/>
  <c r="W325" i="8"/>
  <c r="W326" i="8"/>
  <c r="W327" i="8"/>
  <c r="W328" i="8"/>
  <c r="W329" i="8"/>
  <c r="W330" i="8"/>
  <c r="W331" i="8"/>
  <c r="W332" i="8"/>
  <c r="W333" i="8"/>
  <c r="W334" i="8"/>
  <c r="W335" i="8"/>
  <c r="W336" i="8"/>
  <c r="W337" i="8"/>
  <c r="W338" i="8"/>
  <c r="W339" i="8"/>
  <c r="W340" i="8"/>
  <c r="W341" i="8"/>
  <c r="W342" i="8"/>
  <c r="W343" i="8"/>
  <c r="W344" i="8"/>
  <c r="W345" i="8"/>
  <c r="W346" i="8"/>
  <c r="W347" i="8"/>
  <c r="W348" i="8"/>
  <c r="W349" i="8"/>
  <c r="W350" i="8"/>
  <c r="W351" i="8"/>
  <c r="W352" i="8"/>
  <c r="W353" i="8"/>
  <c r="W354" i="8"/>
  <c r="W355" i="8"/>
  <c r="W356" i="8"/>
  <c r="W357" i="8"/>
  <c r="W358" i="8"/>
  <c r="W359" i="8"/>
  <c r="W360" i="8"/>
  <c r="W361" i="8"/>
  <c r="W362" i="8"/>
  <c r="W363" i="8"/>
  <c r="W364" i="8"/>
  <c r="W365" i="8"/>
  <c r="W366" i="8"/>
  <c r="W367" i="8"/>
  <c r="W368" i="8"/>
  <c r="W369" i="8"/>
  <c r="W370" i="8"/>
  <c r="W371" i="8"/>
  <c r="W372" i="8"/>
  <c r="W373" i="8"/>
  <c r="W374" i="8"/>
  <c r="W375" i="8"/>
  <c r="W376" i="8"/>
  <c r="W377" i="8"/>
  <c r="W378" i="8"/>
  <c r="W379" i="8"/>
  <c r="W380" i="8"/>
  <c r="W381" i="8"/>
  <c r="W382" i="8"/>
  <c r="W383" i="8"/>
  <c r="W384" i="8"/>
  <c r="W385" i="8"/>
  <c r="W386" i="8"/>
  <c r="W387" i="8"/>
  <c r="W388" i="8"/>
  <c r="W389" i="8"/>
  <c r="W390" i="8"/>
  <c r="W391" i="8"/>
  <c r="W392" i="8"/>
  <c r="W393" i="8"/>
  <c r="W394" i="8"/>
  <c r="W395" i="8"/>
  <c r="W396" i="8"/>
  <c r="W397" i="8"/>
  <c r="W398" i="8"/>
  <c r="W399" i="8"/>
  <c r="W400" i="8"/>
  <c r="W401" i="8"/>
  <c r="W402" i="8"/>
  <c r="W403" i="8"/>
  <c r="W404" i="8"/>
  <c r="W405" i="8"/>
  <c r="W406" i="8"/>
  <c r="W407" i="8"/>
  <c r="W408" i="8"/>
  <c r="W409" i="8"/>
  <c r="W410" i="8"/>
  <c r="W411" i="8"/>
  <c r="W412" i="8"/>
  <c r="W413" i="8"/>
  <c r="W414" i="8"/>
  <c r="W415" i="8"/>
  <c r="W416" i="8"/>
  <c r="W417" i="8"/>
  <c r="W418" i="8"/>
  <c r="W419" i="8"/>
  <c r="W420" i="8"/>
  <c r="W421" i="8"/>
  <c r="W422" i="8"/>
  <c r="W423" i="8"/>
  <c r="W424" i="8"/>
  <c r="W425" i="8"/>
  <c r="W426" i="8"/>
  <c r="W427" i="8"/>
  <c r="W428" i="8"/>
  <c r="W429" i="8"/>
  <c r="W430" i="8"/>
  <c r="W431" i="8"/>
  <c r="W432" i="8"/>
  <c r="W433" i="8"/>
  <c r="W434" i="8"/>
  <c r="W435" i="8"/>
  <c r="W436" i="8"/>
  <c r="W437" i="8"/>
  <c r="W438" i="8"/>
  <c r="W439" i="8"/>
  <c r="W440" i="8"/>
  <c r="W441" i="8"/>
  <c r="W442" i="8"/>
  <c r="W443" i="8"/>
  <c r="W444" i="8"/>
  <c r="W445" i="8"/>
  <c r="W446" i="8"/>
  <c r="W447" i="8"/>
  <c r="W448" i="8"/>
  <c r="W449" i="8"/>
  <c r="W450" i="8"/>
  <c r="W451" i="8"/>
  <c r="W452" i="8"/>
  <c r="W453" i="8"/>
  <c r="W454" i="8"/>
  <c r="W455" i="8"/>
  <c r="W456" i="8"/>
  <c r="W457" i="8"/>
  <c r="W458" i="8"/>
  <c r="W459" i="8"/>
  <c r="W460" i="8"/>
  <c r="W461" i="8"/>
  <c r="W462" i="8"/>
  <c r="W463" i="8"/>
  <c r="W464" i="8"/>
  <c r="W465" i="8"/>
  <c r="W466" i="8"/>
  <c r="W467" i="8"/>
  <c r="W468" i="8"/>
  <c r="W469" i="8"/>
  <c r="W470" i="8"/>
  <c r="W471" i="8"/>
  <c r="W472" i="8"/>
  <c r="W473" i="8"/>
  <c r="W474" i="8"/>
  <c r="W475" i="8"/>
  <c r="W476" i="8"/>
  <c r="W477" i="8"/>
  <c r="W478" i="8"/>
  <c r="W479" i="8"/>
  <c r="W480" i="8"/>
  <c r="W481" i="8"/>
  <c r="W482" i="8"/>
  <c r="W483" i="8"/>
  <c r="W484" i="8"/>
  <c r="W485" i="8"/>
  <c r="W486" i="8"/>
  <c r="W487" i="8"/>
  <c r="W488" i="8"/>
  <c r="W489" i="8"/>
  <c r="W490" i="8"/>
  <c r="W491" i="8"/>
  <c r="W492" i="8"/>
  <c r="W493" i="8"/>
  <c r="W494" i="8"/>
  <c r="W495" i="8"/>
  <c r="W496" i="8"/>
  <c r="W497" i="8"/>
  <c r="W498" i="8"/>
  <c r="W499" i="8"/>
  <c r="W500" i="8"/>
  <c r="W501" i="8"/>
  <c r="W502" i="8"/>
  <c r="W503" i="8"/>
  <c r="W504" i="8"/>
  <c r="W505" i="8"/>
  <c r="W506" i="8"/>
  <c r="W507" i="8"/>
  <c r="W508" i="8"/>
  <c r="W509" i="8"/>
  <c r="W510" i="8"/>
  <c r="W511" i="8"/>
  <c r="W512" i="8"/>
  <c r="W513" i="8"/>
  <c r="W514" i="8"/>
  <c r="W515" i="8"/>
  <c r="W516" i="8"/>
  <c r="W517" i="8"/>
  <c r="W518" i="8"/>
  <c r="W519" i="8"/>
  <c r="W520" i="8"/>
  <c r="W521" i="8"/>
  <c r="W522" i="8"/>
  <c r="W523" i="8"/>
  <c r="W524" i="8"/>
  <c r="W525" i="8"/>
  <c r="W526" i="8"/>
  <c r="W527" i="8"/>
  <c r="W528" i="8"/>
  <c r="W529" i="8"/>
  <c r="W530" i="8"/>
  <c r="W531" i="8"/>
  <c r="W532" i="8"/>
  <c r="W533" i="8"/>
  <c r="W534" i="8"/>
  <c r="W535" i="8"/>
  <c r="W536" i="8"/>
  <c r="W537" i="8"/>
  <c r="W538" i="8"/>
  <c r="W539" i="8"/>
  <c r="W540" i="8"/>
  <c r="W541" i="8"/>
  <c r="W542" i="8"/>
  <c r="W543" i="8"/>
  <c r="W544" i="8"/>
  <c r="W545" i="8"/>
  <c r="W546" i="8"/>
  <c r="W547" i="8"/>
  <c r="W548" i="8"/>
  <c r="W549" i="8"/>
  <c r="W550" i="8"/>
  <c r="W551" i="8"/>
  <c r="W552" i="8"/>
  <c r="W553" i="8"/>
  <c r="W554" i="8"/>
  <c r="W555" i="8"/>
  <c r="W556" i="8"/>
  <c r="W557" i="8"/>
  <c r="W558" i="8"/>
  <c r="W559" i="8"/>
  <c r="W560" i="8"/>
  <c r="W561" i="8"/>
  <c r="W562" i="8"/>
  <c r="W563" i="8"/>
  <c r="W564" i="8"/>
  <c r="W565" i="8"/>
  <c r="W566" i="8"/>
  <c r="W567" i="8"/>
  <c r="W568" i="8"/>
  <c r="W569" i="8"/>
  <c r="W570" i="8"/>
  <c r="W571" i="8"/>
  <c r="W572" i="8"/>
  <c r="W573" i="8"/>
  <c r="W574" i="8"/>
  <c r="W575" i="8"/>
  <c r="W576" i="8"/>
  <c r="W577" i="8"/>
  <c r="W578" i="8"/>
  <c r="W579" i="8"/>
  <c r="W580" i="8"/>
  <c r="W581" i="8"/>
  <c r="W582" i="8"/>
  <c r="W583" i="8"/>
  <c r="W584" i="8"/>
  <c r="W585" i="8"/>
  <c r="W586" i="8"/>
  <c r="W587" i="8"/>
  <c r="W588" i="8"/>
  <c r="W589" i="8"/>
  <c r="W590" i="8"/>
  <c r="W591" i="8"/>
  <c r="W592" i="8"/>
  <c r="W593" i="8"/>
  <c r="W594" i="8"/>
  <c r="W595" i="8"/>
  <c r="W596" i="8"/>
  <c r="W597" i="8"/>
  <c r="W598" i="8"/>
  <c r="W599" i="8"/>
  <c r="W600" i="8"/>
  <c r="W601" i="8"/>
  <c r="J602" i="8"/>
  <c r="K602" i="8"/>
  <c r="L602" i="8"/>
  <c r="M602" i="8"/>
  <c r="N602" i="8"/>
  <c r="O602" i="8"/>
  <c r="P602" i="8"/>
  <c r="Q602" i="8"/>
  <c r="R602" i="8"/>
  <c r="S602" i="8"/>
  <c r="T602" i="8"/>
  <c r="U602" i="8"/>
  <c r="J603" i="8"/>
  <c r="K603" i="8"/>
  <c r="L603" i="8"/>
  <c r="M603" i="8"/>
  <c r="N603" i="8"/>
  <c r="O603" i="8"/>
  <c r="P603" i="8"/>
  <c r="Q603" i="8"/>
  <c r="R603" i="8"/>
  <c r="S603" i="8"/>
  <c r="T603" i="8"/>
  <c r="U603" i="8"/>
  <c r="G22" i="8" l="1"/>
  <c r="G21" i="8"/>
  <c r="C83" i="10"/>
  <c r="E24" i="8" l="1"/>
  <c r="F24" i="8" l="1"/>
  <c r="G24" i="8" s="1"/>
  <c r="G12" i="8" l="1"/>
  <c r="D15" i="22" l="1" a="1"/>
  <c r="D15" i="22" s="1"/>
  <c r="D15" i="16" a="1"/>
  <c r="D15" i="16" s="1"/>
  <c r="D16" i="16" s="1" a="1"/>
  <c r="D16" i="16" s="1"/>
  <c r="D52" i="16" s="1"/>
  <c r="F19" i="7" s="1"/>
  <c r="D80" i="7" s="1"/>
  <c r="D16" i="22" l="1" a="1"/>
  <c r="D16" i="22" s="1"/>
  <c r="D47" i="22" s="1"/>
  <c r="F27" i="7" s="1"/>
  <c r="I16" i="22" a="1"/>
  <c r="I16" i="22" s="1"/>
  <c r="H16" i="22" a="1"/>
  <c r="H16" i="22" s="1"/>
  <c r="E16" i="22" a="1"/>
  <c r="E16" i="22" s="1"/>
  <c r="F16" i="22" a="1"/>
  <c r="F16" i="22" s="1"/>
  <c r="G16" i="22" a="1"/>
  <c r="G16" i="22" s="1"/>
  <c r="I16" i="16" a="1"/>
  <c r="I16" i="16" s="1"/>
  <c r="E16" i="16" a="1"/>
  <c r="E16" i="16" s="1"/>
  <c r="G16" i="16" a="1"/>
  <c r="G16" i="16" s="1"/>
  <c r="F16" i="16" a="1"/>
  <c r="F16" i="16" s="1"/>
  <c r="H16" i="16" a="1"/>
  <c r="H16" i="16" s="1"/>
  <c r="D87" i="7" l="1"/>
  <c r="F20" i="7"/>
  <c r="F9" i="7" s="1"/>
  <c r="D9" i="7" s="1"/>
  <c r="D44"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<sst xmlns="http://schemas.openxmlformats.org/spreadsheetml/2006/main" count="3772" uniqueCount="1776">
  <si>
    <t>About Sweef Capital</t>
  </si>
  <si>
    <t>Sweef Capital Management Pte. Ltd. (Sweef) is a women-led investment fund management firm that focuses on gender equality and diversity as a lens for identification of opportunities and a value driver of investment and company performance.  Sweef is a leader in developing impact frameworks, tools and management systems to ground its investment approach and impact management and is globally recognised for its thought leadership in gender equality and diversity. With impact at the heart of its work, Sweef Capital developed a tool that will establish an evidence base on the important linkages between gender equality and diversity, financial and social impact, and business and investment performance, as well as for benchmarking to occur across industries, countries and regions.</t>
  </si>
  <si>
    <r>
      <t xml:space="preserve"> Sweef Capital Gender ROI</t>
    </r>
    <r>
      <rPr>
        <b/>
        <sz val="11"/>
        <color theme="1"/>
        <rFont val="Calibri"/>
        <family val="2"/>
      </rPr>
      <t>™</t>
    </r>
  </si>
  <si>
    <r>
      <t>The Sweef Capital Gender ROI™ ("Gender ROI</t>
    </r>
    <r>
      <rPr>
        <sz val="10"/>
        <color theme="1"/>
        <rFont val="Calibri"/>
        <family val="2"/>
      </rPr>
      <t>™</t>
    </r>
    <r>
      <rPr>
        <sz val="9.5"/>
        <color theme="1"/>
        <rFont val="Calibri"/>
        <family val="2"/>
      </rPr>
      <t xml:space="preserve">") </t>
    </r>
    <r>
      <rPr>
        <sz val="10"/>
        <color theme="1"/>
        <rFont val="Calibri"/>
        <family val="2"/>
        <scheme val="minor"/>
      </rPr>
      <t>is a diagnostic measurement and management tool that is designed to support entrepreneurs, investment and development finance practitioners to assess the gender equality and diversity performance of companies, informing both practice and performance in addressing inequalities, while highlighting significant opportunities to improve outcomes for women and girls. The tool comprises of 24 quantitative and qualitative indicators applied across the intersectionality of the enterprise dimensions of Leadership, Workforce, Value Chains, as well as through Society and Outcome Pillars of Resilience, Opportunity, and Inclusion. The assessment identifies gaps,  determining appropriate actions and interventions applied at the enterprise level which are focused on delivering outcomes that support women’s economic empowerment. By applying different levers of change across the enterprise dimensions targeting women’s economic and social roles, contributions, and constraints and vulnerabilities, women’s economic empowerment is demonstrated through 3 Outcome Pillars - Resilience, Opportunities and Inclusion. The Outcome Pillars are goalposts for women’s economic empowerment which involve addressing the need for women’s participation in gainful employment and to be in a position of influence and decision making, as well as ensuring equal access to opportunities for women’s participation and advancement, and safeguarding women’s well-being through safety nets and protection, thereby addressing gender norms and biases. These are also the key tenets in building strong and reslitient companies to meet the challenges the dynamic business environment of today. Each stakeholder has a role to play; they are mutually beneficial and should be seen as a collective engine of sustainable and inclusive development.</t>
    </r>
  </si>
  <si>
    <t>Resilience - Women’s economic empowerment builds individual and business resiliency</t>
  </si>
  <si>
    <r>
      <t xml:space="preserve">The linkages are strong: empowering women means building resilience at the individual, enterprise, and community levels. Women’s engagement in decent work and opportunities for progression improve their economic empowerment, which helps build resilient organisations and communities. An intentional push to include women at every level of the organisation where their voices can be heard contributes to an environment in which all employees can thrive, enabling a multiplier effect in social and economic impacts. Women possess unique qualities that are well integrated into core resilience competencies in areas such as </t>
    </r>
    <r>
      <rPr>
        <sz val="10"/>
        <rFont val="Calibri"/>
        <family val="2"/>
        <scheme val="minor"/>
      </rPr>
      <t>business continuity</t>
    </r>
    <r>
      <rPr>
        <sz val="10"/>
        <color theme="1"/>
        <rFont val="Calibri"/>
        <family val="2"/>
        <scheme val="minor"/>
      </rPr>
      <t xml:space="preserve">, </t>
    </r>
    <r>
      <rPr>
        <sz val="10"/>
        <rFont val="Calibri"/>
        <family val="2"/>
        <scheme val="minor"/>
      </rPr>
      <t>disaster recovery</t>
    </r>
    <r>
      <rPr>
        <sz val="10"/>
        <color theme="1"/>
        <rFont val="Calibri"/>
        <family val="2"/>
        <scheme val="minor"/>
      </rPr>
      <t xml:space="preserve">, </t>
    </r>
    <r>
      <rPr>
        <sz val="10"/>
        <rFont val="Calibri"/>
        <family val="2"/>
        <scheme val="minor"/>
      </rPr>
      <t>incident management</t>
    </r>
    <r>
      <rPr>
        <sz val="10"/>
        <color theme="1"/>
        <rFont val="Calibri"/>
        <family val="2"/>
        <scheme val="minor"/>
      </rPr>
      <t xml:space="preserve">, </t>
    </r>
    <r>
      <rPr>
        <sz val="10"/>
        <rFont val="Calibri"/>
        <family val="2"/>
        <scheme val="minor"/>
      </rPr>
      <t>physical security</t>
    </r>
    <r>
      <rPr>
        <sz val="10"/>
        <color theme="1"/>
        <rFont val="Calibri"/>
        <family val="2"/>
        <scheme val="minor"/>
      </rPr>
      <t xml:space="preserve">, threat intelligence, and </t>
    </r>
    <r>
      <rPr>
        <sz val="10"/>
        <rFont val="Calibri"/>
        <family val="2"/>
        <scheme val="minor"/>
      </rPr>
      <t>emergency response</t>
    </r>
    <r>
      <rPr>
        <sz val="10"/>
        <color theme="1"/>
        <rFont val="Calibri"/>
        <family val="2"/>
        <scheme val="minor"/>
      </rPr>
      <t>.</t>
    </r>
  </si>
  <si>
    <t>Opportunities  - Equal access to opportunities is necessary to ensure absolute empowerment</t>
  </si>
  <si>
    <t xml:space="preserve">Women’s economic empowerment will not be absolute if women are not provided equal access to opportunities that allow them to become economically active, have choice and mobility in the workforce and advance to leadership and decision-making positions. Women’s inclusion in governance and leadership positions within businesses is critical given the ways in which the private sector creates jobs, produces growth and impacts economic, social, environmental and cultural aspects of life. Within the sphere of its influence, an enterprise can promote and inspire women’s economic empowerment through its value chains. </t>
  </si>
  <si>
    <t>Inclusion - Addressing barriers that constrain women’s employment and advancement</t>
  </si>
  <si>
    <t xml:space="preserve">Ingrained in social and cultural systems are barriers that constrain women in reaching their full potentials. Women’s economic participation is hugely influenced by factors such as healthcare needs, unpaid care responsibilities, gender-based violence and low-wage or temporary employment. It is not enough for women to be gainfully employed but to fully realise women’s economic empowerment, social protection schemes that factor existing barriers needs to be in place to ensure their continued employment and advancement. Workplace culture also has a profound impact on women remaining employed and advancing in an organisation. Leaders set the tone through their actions and decisions. </t>
  </si>
  <si>
    <t>Gender lens investing ecosystem development</t>
  </si>
  <si>
    <t>Sweef Capital developed the tool to generate large datasets,  enable gender analysis and form deep gender insights.  These datasets will support academic research to validate the linkages between gender equality and diversity and financial and social impact, with business and investment performance, as well as benchmarking to occur across industries, countries, and regions. Developing the gender lens knowledge base through frameworks, tools, metrics, standards, and best practices facilitates the mainstreaming of gender lens investing as an investment strategy across a broad spectrum of investors. Building a best practices library that can be shared across different stakeholders to support gender interventions underpins the development of a gender lens investing ecosystem.</t>
  </si>
  <si>
    <t>Contact information:</t>
  </si>
  <si>
    <t>For any queries or clarifications, please Rowena Reyes at rreyes@sweefcapital.com.</t>
  </si>
  <si>
    <t>Disclaimers: Not for wider distribution during pilot test without permission from Sweef Capital.</t>
  </si>
  <si>
    <t>Who can use the tool?</t>
  </si>
  <si>
    <t xml:space="preserve">The Gender ROI™ tool is designed for investors, financial advisors, and intermediaries, researchers, regulatory agencies and government policymakers, development agencies, foundations, and private sector companies to guide them in addressing gender equality and diversity within their organisations and portfolio companies. </t>
  </si>
  <si>
    <t>The tool aims to strengthen institutional and individual capacities in mainstreaming gender equality and diversity by addressing the roots of inequality in policy and practice, the norms, stereotypes, and barriers facing women that constrain their participation and progression in gainful employment. The diagnostic tool informs gender gaps and enables the formulation of strategies for addressing gender gaps suitable for different types of enterprises.</t>
  </si>
  <si>
    <t>How to use the tool?</t>
  </si>
  <si>
    <t>The tool captures 24 qualitative and quantitative indicators set out in the excel worksheets. The quantitative indicators use pre-set formulas and qualitative indicators are measured using guide questions suitable for micro, small and medium, and large enterprises to assess existing policies and practices.  For purposes of the Gender ROI™, the definition set by International Finance Corporation has been adopted.</t>
  </si>
  <si>
    <t>Type of enterprise</t>
  </si>
  <si>
    <t>Employees</t>
  </si>
  <si>
    <t>Micro enterprise</t>
  </si>
  <si>
    <t>&lt; 10</t>
  </si>
  <si>
    <t>Small and medium enterprise</t>
  </si>
  <si>
    <t>10 - 300</t>
  </si>
  <si>
    <t>Large enterprise</t>
  </si>
  <si>
    <t>&gt; 301</t>
  </si>
  <si>
    <t>The assessment will result in an overall score which sets the baseline assessment and informs gender action plans with the aim to improve scoring through periodic assessments. Gender action plans identify the gender gaps and the mitigating action to be undertaken by enterprises. Periodic assessments will track progress on gender action plans.</t>
  </si>
  <si>
    <t xml:space="preserve">The quantitative indicators are found in the worksheets "Quantitative Info" and "Employee Info" which will compute the following indicators: "Women business ownership", "Senior management representation", "Middle management representation", "Gender wage equity", "Workforce participation", "Top 10 employees by compensation", "Women’s turnover ratio", " Women in part-time and temporary employment", and "Compensation ratio for women hourly workers". Each quantitative indicator will be computed subject to a scoring scale.  The qualitative indicators are presented in individual worksheets. </t>
  </si>
  <si>
    <t>What is the scoring methology?</t>
  </si>
  <si>
    <t xml:space="preserve">The Gender ROI™ provides an overall score based on 24 quantitative and qualitative gender indicators, equally weighted across the Resilience, Opportunity, and Inclusion Outcome Pillars through the Dimensions of Leadership, Workforce, Value Chains, and Society. Each indicator is scored on a 5-point scale from 1 = ‘we need to talk’ to 5 = ‘leading practice’. With respect to the qualitative indicators, each dimension represents a score of 1 point and a bonus point of 1 is given to enterprises demonstrating all policies and practices beyond the minimum threshold established for micro, small and medium, and large enterprises. If the enterprise is meeting some of the best practices policies and practices, a partial credit will be awared. </t>
  </si>
  <si>
    <t>Quantitative indicators</t>
  </si>
  <si>
    <t xml:space="preserve">Quantitative gender indicators will be subject to a scoring scale to evaluate performance as provided in Figure 1. </t>
  </si>
  <si>
    <t>Figure 1: Example of scoring scale</t>
  </si>
  <si>
    <t xml:space="preserve">Qualitative indicators </t>
  </si>
  <si>
    <t>Each of the qualitative indicators will be evaluated by answering a series of guide questions through across the following dimensions:</t>
  </si>
  <si>
    <r>
      <t>●</t>
    </r>
    <r>
      <rPr>
        <sz val="7"/>
        <color rgb="FF00A667"/>
        <rFont val="Times New Roman"/>
        <family val="1"/>
      </rPr>
      <t xml:space="preserve">        </t>
    </r>
    <r>
      <rPr>
        <sz val="10"/>
        <color rgb="FF0068CD"/>
        <rFont val="Calibri"/>
        <family val="2"/>
        <scheme val="minor"/>
      </rPr>
      <t>Commitment</t>
    </r>
    <r>
      <rPr>
        <sz val="10"/>
        <color theme="1"/>
        <rFont val="Calibri"/>
        <family val="2"/>
        <scheme val="minor"/>
      </rPr>
      <t>: a company has either:</t>
    </r>
  </si>
  <si>
    <r>
      <t>o</t>
    </r>
    <r>
      <rPr>
        <sz val="7"/>
        <color rgb="FF00A667"/>
        <rFont val="Times New Roman"/>
        <family val="1"/>
      </rPr>
      <t xml:space="preserve">   </t>
    </r>
    <r>
      <rPr>
        <sz val="10"/>
        <color theme="1"/>
        <rFont val="Calibri"/>
        <family val="2"/>
        <scheme val="minor"/>
      </rPr>
      <t>a tacit commitment to the issue, but this policy, strategy or its associated practices are not formally documented, or</t>
    </r>
  </si>
  <si>
    <r>
      <t xml:space="preserve">     o</t>
    </r>
    <r>
      <rPr>
        <sz val="7"/>
        <color rgb="FF00A667"/>
        <rFont val="Times New Roman"/>
        <family val="1"/>
      </rPr>
      <t xml:space="preserve">   </t>
    </r>
    <r>
      <rPr>
        <sz val="10"/>
        <color theme="1"/>
        <rFont val="Calibri"/>
        <family val="2"/>
        <scheme val="minor"/>
      </rPr>
      <t>a formal commitment– this may be written down in a documented commitment or policy statement or integrated into wider organisational policies or             strategies.</t>
    </r>
  </si>
  <si>
    <r>
      <t>●</t>
    </r>
    <r>
      <rPr>
        <sz val="7"/>
        <color rgb="FF00A667"/>
        <rFont val="Times New Roman"/>
        <family val="1"/>
      </rPr>
      <t xml:space="preserve">        </t>
    </r>
    <r>
      <rPr>
        <sz val="10"/>
        <color rgb="FF0068CD"/>
        <rFont val="Calibri"/>
        <family val="2"/>
        <scheme val="minor"/>
      </rPr>
      <t>Communication:</t>
    </r>
    <r>
      <rPr>
        <sz val="10"/>
        <color theme="1"/>
        <rFont val="Calibri"/>
        <family val="2"/>
        <scheme val="minor"/>
      </rPr>
      <t xml:space="preserve"> a company communicates its commitment and strategy to staff and where relevant other stakeholders</t>
    </r>
    <r>
      <rPr>
        <sz val="10"/>
        <color rgb="FF00A667"/>
        <rFont val="Calibri"/>
        <family val="2"/>
        <scheme val="minor"/>
      </rPr>
      <t>.</t>
    </r>
  </si>
  <si>
    <r>
      <t>●</t>
    </r>
    <r>
      <rPr>
        <sz val="7"/>
        <color rgb="FF00A667"/>
        <rFont val="Times New Roman"/>
        <family val="1"/>
      </rPr>
      <t xml:space="preserve">        </t>
    </r>
    <r>
      <rPr>
        <sz val="10"/>
        <color rgb="FF0068CD"/>
        <rFont val="Calibri"/>
        <family val="2"/>
        <scheme val="minor"/>
      </rPr>
      <t xml:space="preserve">Implementation: </t>
    </r>
    <r>
      <rPr>
        <sz val="10"/>
        <color theme="1"/>
        <rFont val="Calibri"/>
        <family val="2"/>
        <scheme val="minor"/>
      </rPr>
      <t>a company implements policies and practices operationalising its approach</t>
    </r>
  </si>
  <si>
    <r>
      <t>●</t>
    </r>
    <r>
      <rPr>
        <sz val="7"/>
        <color rgb="FF00A667"/>
        <rFont val="Times New Roman"/>
        <family val="1"/>
      </rPr>
      <t xml:space="preserve">        </t>
    </r>
    <r>
      <rPr>
        <sz val="10"/>
        <color rgb="FF0068CD"/>
        <rFont val="Calibri"/>
        <family val="2"/>
        <scheme val="minor"/>
      </rPr>
      <t>Measurement:</t>
    </r>
    <r>
      <rPr>
        <sz val="10"/>
        <color theme="1"/>
        <rFont val="Calibri"/>
        <family val="2"/>
        <scheme val="minor"/>
      </rPr>
      <t xml:space="preserve"> a company measures or tracks its actual performance related to a specific issue</t>
    </r>
  </si>
  <si>
    <r>
      <t>●</t>
    </r>
    <r>
      <rPr>
        <sz val="7"/>
        <color rgb="FF00A667"/>
        <rFont val="Times New Roman"/>
        <family val="1"/>
      </rPr>
      <t xml:space="preserve">        </t>
    </r>
    <r>
      <rPr>
        <sz val="10"/>
        <color rgb="FF0068CD"/>
        <rFont val="Calibri"/>
        <family val="2"/>
        <scheme val="minor"/>
      </rPr>
      <t>Accountability and Transparency:</t>
    </r>
    <r>
      <rPr>
        <sz val="10"/>
        <color rgb="FF000000"/>
        <rFont val="Calibri"/>
        <family val="2"/>
        <scheme val="minor"/>
      </rPr>
      <t xml:space="preserve"> a company annually reviews its approach and performance, and acts on findings. This step may include tracking performance for further improvements and publicly disclosing information about the company approach and performance on a gender issue.</t>
    </r>
  </si>
  <si>
    <t>Each guide question has been provided with the following response options depending on the demonstration of policy and practice subject to a score scale provided below:</t>
  </si>
  <si>
    <t xml:space="preserve">For each dimension, there is an established minimum threshold of policies and practices applicable for each micro, small and medium, and large enterprises. The guide questions also sets out best practices for enterprises to use as benchmark for improving policy formulation and implementation. </t>
  </si>
  <si>
    <t>Name of Company</t>
  </si>
  <si>
    <t>Reference</t>
  </si>
  <si>
    <t>Relevancy</t>
  </si>
  <si>
    <t>Score</t>
  </si>
  <si>
    <t>Resilience</t>
  </si>
  <si>
    <t>Leadership</t>
  </si>
  <si>
    <t>Women business ownership</t>
  </si>
  <si>
    <t>Sheet: Quantitative info</t>
  </si>
  <si>
    <t>Senior management representation</t>
  </si>
  <si>
    <t>Workforce</t>
  </si>
  <si>
    <t>Middle management representation</t>
  </si>
  <si>
    <t>Gender wage equity</t>
  </si>
  <si>
    <t>Sheet: Employee info</t>
  </si>
  <si>
    <t>Workforce participation</t>
  </si>
  <si>
    <t xml:space="preserve">Value Chains </t>
  </si>
  <si>
    <t>Gender disaggregatd data in supply chains</t>
  </si>
  <si>
    <t>Sheet: Gender data in supply chains</t>
  </si>
  <si>
    <t>Gender disaggregated data in value chains</t>
  </si>
  <si>
    <t>Sheet: Gender data in value chains</t>
  </si>
  <si>
    <t>Society</t>
  </si>
  <si>
    <t>Addressing climate risks</t>
  </si>
  <si>
    <t>Sheet: Addressing climate risks</t>
  </si>
  <si>
    <t>Opportunity</t>
  </si>
  <si>
    <t>Performance evaluation and progression</t>
  </si>
  <si>
    <t>Sheet: Performance evaluation and progreession</t>
  </si>
  <si>
    <t>Top 10 employees by compensation</t>
  </si>
  <si>
    <t>Gender diversity in recruitment</t>
  </si>
  <si>
    <t>Sheet: Diversity in recruitment</t>
  </si>
  <si>
    <t>Gender lens in policies and strategies</t>
  </si>
  <si>
    <t>Sheet: Gender lens in policies and strategies</t>
  </si>
  <si>
    <r>
      <rPr>
        <sz val="10"/>
        <color rgb="FF000000"/>
        <rFont val="Calibri"/>
        <family val="2"/>
        <scheme val="minor"/>
      </rPr>
      <t>Professional development,</t>
    </r>
    <r>
      <rPr>
        <sz val="10"/>
        <color rgb="FF01AFF0"/>
        <rFont val="Calibri"/>
        <family val="2"/>
        <scheme val="minor"/>
      </rPr>
      <t xml:space="preserve"> </t>
    </r>
    <r>
      <rPr>
        <sz val="10"/>
        <color rgb="FF000000"/>
        <rFont val="Calibri"/>
        <family val="2"/>
        <scheme val="minor"/>
      </rPr>
      <t>networking, and mentoring</t>
    </r>
  </si>
  <si>
    <t>Sheet: Professional development, networking and mentoring</t>
  </si>
  <si>
    <t>Gender responsive procurement</t>
  </si>
  <si>
    <t>Sheet: Gender responsive procurement</t>
  </si>
  <si>
    <t xml:space="preserve">Gendered approach to value chains </t>
  </si>
  <si>
    <t>Sheet: Gendered approach to value chains</t>
  </si>
  <si>
    <t>Community engagement through CSR initiatives</t>
  </si>
  <si>
    <t>Sheet: Community engagement through CSR initiatives</t>
  </si>
  <si>
    <t>Inclusion</t>
  </si>
  <si>
    <t>Inclusive health insurance policies</t>
  </si>
  <si>
    <t>Sheet: Inclusive health insurance policies</t>
  </si>
  <si>
    <t>Survivor-centered prevention and response to gender-based violence and harassment</t>
  </si>
  <si>
    <t>Sheet: Survivor cantered prevention and response to gender-based violence and harassment</t>
  </si>
  <si>
    <t>Women workforce participation support policies</t>
  </si>
  <si>
    <t>Sheet: Women workforce participation support policies</t>
  </si>
  <si>
    <t>Women’s turnover ratio</t>
  </si>
  <si>
    <r>
      <rPr>
        <sz val="7"/>
        <color rgb="FF000000"/>
        <rFont val="Times New Roman"/>
        <family val="1"/>
      </rPr>
      <t xml:space="preserve"> </t>
    </r>
    <r>
      <rPr>
        <sz val="10"/>
        <color rgb="FF000000"/>
        <rFont val="Calibri"/>
        <family val="2"/>
        <scheme val="minor"/>
      </rPr>
      <t>Women in part-time and temporary employment</t>
    </r>
  </si>
  <si>
    <t>Compensation ratio for women hourly workers</t>
  </si>
  <si>
    <t>Fair treatment of part-time  and temporary workers</t>
  </si>
  <si>
    <t>Sheet: Fair treatment of part-time  and temporary workers</t>
  </si>
  <si>
    <t>Gender equality beyond workplace</t>
  </si>
  <si>
    <t>Sheet: Gender equality beyond workplace</t>
  </si>
  <si>
    <t>SurveyID</t>
  </si>
  <si>
    <t>Survey Mod</t>
  </si>
  <si>
    <t>Number</t>
  </si>
  <si>
    <t>Survey Question</t>
  </si>
  <si>
    <t>BLE</t>
  </si>
  <si>
    <t>BusOwn1</t>
  </si>
  <si>
    <t xml:space="preserve">Formula (Hidden) Field: % of shares owned by women over the TOTAL number of shares </t>
  </si>
  <si>
    <t>BusOwn2</t>
  </si>
  <si>
    <t xml:space="preserve">What is the total number of authorized shares for this enterprise?	</t>
  </si>
  <si>
    <t>BusOwn3</t>
  </si>
  <si>
    <t xml:space="preserve">What is the total number of authorized shares held by women for this enterprise?	</t>
  </si>
  <si>
    <t>BusOwn4</t>
  </si>
  <si>
    <t>Was your enterprise founded by a woman or group of women (majority founders)?</t>
  </si>
  <si>
    <t>BusOwn5</t>
  </si>
  <si>
    <t>Does the female founder maintain an active role in the enterprise?</t>
  </si>
  <si>
    <t>BusOwn6</t>
  </si>
  <si>
    <t>How many Board members are there?</t>
  </si>
  <si>
    <t>BusOwn7</t>
  </si>
  <si>
    <t xml:space="preserve">How many women Board members are there?			</t>
  </si>
  <si>
    <t>BusOwn8</t>
  </si>
  <si>
    <t>Formula (Hidden) Field: % of women board members</t>
  </si>
  <si>
    <t>ClimRisk1</t>
  </si>
  <si>
    <t>Is the enterprise evaluating the effects of its operations on the environment?</t>
  </si>
  <si>
    <t>Change to: "Does the enterprise evaluate the effects of its operations on the environment including the sustainable use and sourcing of materials, energy and water?"</t>
  </si>
  <si>
    <t>ClimRisk10</t>
  </si>
  <si>
    <t>Does the enterprise encourage its employees to contribute to climate action and provide the necessary training?</t>
  </si>
  <si>
    <t>ClimRisk11</t>
  </si>
  <si>
    <t>Is the enterprise improving its access to technology to attain energy efficiency and co-benefits as part of its decarbonised action plan?</t>
  </si>
  <si>
    <t>Change to: "Does the enterprise improve its access to technology to attain energy efficiency and co-benefits as part of its decarbonised action plan?"</t>
  </si>
  <si>
    <t>ClimRisk12</t>
  </si>
  <si>
    <t>Is the enterprise initiating dialogue with selected suppliers to understand their current/planned climate goals and encourage them to halve emissions before 2030 and achieve net zero emissions before 2050, as part of their engagement?</t>
  </si>
  <si>
    <t>Change to: "Does the enterprise initiate dialogue with selected suppliers to understand their current or planned climate goals and encourage them to halve emissions before 2030 and achieve net zero emissions before 2050, as part of their engagement?"</t>
  </si>
  <si>
    <t>ClimRisk13</t>
  </si>
  <si>
    <t>Is the enterprise tracking the progress of its energy efficiency, recycling and waste management projects?</t>
  </si>
  <si>
    <t>Change to: "Does the enterprise set goals and measure the progress of its energy efficiency, recycling and waste management projects?"</t>
  </si>
  <si>
    <t>ClimRisk14</t>
  </si>
  <si>
    <t>Is the enterprise identifying, assessing and managing its climate risks e.g. physical and transition risks?</t>
  </si>
  <si>
    <t>Change to: "Does the enterprise identify, assess and manage its climate risks e.g. physical and transition risks?"</t>
  </si>
  <si>
    <t>ClimRisk15</t>
  </si>
  <si>
    <t>Is the enterprise tracking its GHG emissions and progress against the targets it has set for accountability and tracking? </t>
  </si>
  <si>
    <t>Change to: "Does the enterprise track its GHG emissions and progress against targets for accountability and tracking? "</t>
  </si>
  <si>
    <t>ClimRisk16</t>
  </si>
  <si>
    <t>Does the enterprise align performance targets and/or bonuses with environmental and sustainability key performance indicators? </t>
  </si>
  <si>
    <t>Change to: "Does the enterprise align performance targets and bonuses with environmental and sustainability performance indicators? "</t>
  </si>
  <si>
    <t>ClimRisk17</t>
  </si>
  <si>
    <t>Does the enterprise measure work-from-home emissions?</t>
  </si>
  <si>
    <t>Change to: "Does the enterprise measure the emissions of employees when they are working remotely at home or outside the office?"</t>
  </si>
  <si>
    <t>ClimRisk18</t>
  </si>
  <si>
    <t>Has the enterprise set a climate/environmental strategy and set to move to action?</t>
  </si>
  <si>
    <t>Change to: "Has the enterprise set a climate or environmental strategy?"</t>
  </si>
  <si>
    <t>ClimRisk19</t>
  </si>
  <si>
    <t>Has management assigned a person to oversee the implementation and monitoring of its environmental policies?</t>
  </si>
  <si>
    <t>Change to: "Is there an individual responsible for overseeing the implementation and monitoring of its environmental policies?"</t>
  </si>
  <si>
    <t>ClimRisk2</t>
  </si>
  <si>
    <t xml:space="preserve">Has the enterprise NOT been cited for any environmental violations? </t>
  </si>
  <si>
    <t>ClimRisk20</t>
  </si>
  <si>
    <t xml:space="preserve">Does the enterprise consider climate change as a business risk and actively mitigates it to gain competitive advantage? </t>
  </si>
  <si>
    <t>Change to: "Does the enterprise consider climate change as a business risk and actively mitigate it to gain competitive advantage? "</t>
  </si>
  <si>
    <t>ClimRisk21</t>
  </si>
  <si>
    <t>Does the enterprise collaborate with a broad range of stakeholders outside of normal scope of business operations to support a systematic approach towards decarbonisation and other climate action?</t>
  </si>
  <si>
    <t>Change to: "Does the enterprise collaborate with a broad range of stakeholders outside of its normal scope of business operations – such as peers, NGOs, customers, governments, academia – to support a systematic approach to decarbonisation and other climate action?"</t>
  </si>
  <si>
    <t>ClimRisk3</t>
  </si>
  <si>
    <t>Does the enterprise comply with existing environmental policy and undertake initiatives beyond what is required by laws and regulations?</t>
  </si>
  <si>
    <t>ClimRisk4</t>
  </si>
  <si>
    <t>Does the enterprise communicate its policy and outcomes to all employees and other stakeholders?</t>
  </si>
  <si>
    <t>Change to: "4.	Does the enterprise communicate its climate policy and outcomes to all employees, suppliers, and other stakeholders?"</t>
  </si>
  <si>
    <t>ClimRisk5</t>
  </si>
  <si>
    <t>Does the enterprise practice waste management and recycling in its operations?</t>
  </si>
  <si>
    <t>Change to: "Does the enterprise practise waste management and recycling in its operations?"</t>
  </si>
  <si>
    <t>ClimRisk6</t>
  </si>
  <si>
    <t>Does the enterprise pursue energy efficiency projects such as the use of LED, smart meter, electric vehicle fleet?</t>
  </si>
  <si>
    <t>Change to: "Does the enterprise pursue energy efficiency projects such as using LED, smart meter, electric vehicle fleet and other energy saving devices?"
Include Micro orgs as well</t>
  </si>
  <si>
    <t>ClimRisk7</t>
  </si>
  <si>
    <t>Does the enterprise have a policy to continuously assess climate risks regarding its potential adverse impact?</t>
  </si>
  <si>
    <t>ClimRisk8</t>
  </si>
  <si>
    <t xml:space="preserve">Is the enterprise including climate considerations into ongoing business interactions with suppliers? </t>
  </si>
  <si>
    <t>Change to: "Does the enterprise include climate considerations in ongoing business interactions with suppliers?"</t>
  </si>
  <si>
    <t>ClimRisk9</t>
  </si>
  <si>
    <t>How do the products or services of the enterprise affect climate and environmental sustainability?</t>
  </si>
  <si>
    <t>Change to: "How do the enterprise’s products or services affect climate and environmental sustainability (contributing to mitigation, adaptation, resilience or just transition)?"</t>
  </si>
  <si>
    <t>CommunityCSR1</t>
  </si>
  <si>
    <t>Does the enterprise have any CSR initiatives that benefit both genders?</t>
  </si>
  <si>
    <t>Change to: "Does the enterprise have any CSR initiatives that explicitly or intentionally benefit the unique needs of both women and men?" &gt;use skip logic for other questions as proposed</t>
  </si>
  <si>
    <t>CommunityCSR10</t>
  </si>
  <si>
    <t>Does the enterprise involve men and women equally when preparing and implementing its CSR strategy?</t>
  </si>
  <si>
    <t>Remove micro, Change to: "Does the enterprise prioritize creating a gender diverse team that is responsible for preparing and implementing its CSR strategy?"</t>
  </si>
  <si>
    <t>CommunityCSR11</t>
  </si>
  <si>
    <t>Has the enterprise made appropriate budget allocations for its CSR projects?</t>
  </si>
  <si>
    <t>CommunityCSR12</t>
  </si>
  <si>
    <t>Does the enterprise measure the impact of its activities, including number of beneficiaries by gender and other KPIs?</t>
  </si>
  <si>
    <t>Remove for Micro, Change to: "Does the enterprise measure the impact of its activities, including number of participants by gender and other KPIs?"</t>
  </si>
  <si>
    <t>CommunityCSR13</t>
  </si>
  <si>
    <t>Does the enterprise employ recognized industry-standard measures to CSR activities?</t>
  </si>
  <si>
    <t>CommunityCSR14</t>
  </si>
  <si>
    <t>Does the enterprise collect feedback from its beneficiaries and employees participating in these initiatives?</t>
  </si>
  <si>
    <t>Remove for Micro, change to: "Does the enterprise collect feedback from program participants and employees to improve future programs?"</t>
  </si>
  <si>
    <t>CommunityCSR15</t>
  </si>
  <si>
    <t>Is there buy-in of CSR initiatives from senior leadership and employees?</t>
  </si>
  <si>
    <t>Remove for Micro</t>
  </si>
  <si>
    <t>CommunityCSR16</t>
  </si>
  <si>
    <t xml:space="preserve">Does the enterprise have a formal/informal assessment of its CSR work by its target beneficiaries? </t>
  </si>
  <si>
    <t>Change to: "Do target participants formally or informally assess the enterprise’s CSR work?"</t>
  </si>
  <si>
    <t>CommunityCSR17</t>
  </si>
  <si>
    <t>Does the enterprise ensure transparency in its progress towards its communicated CSR goals?</t>
  </si>
  <si>
    <t>CommunityCSR2</t>
  </si>
  <si>
    <t xml:space="preserve">Are the CSR objectives aligned with enterprise strategic goals and values? </t>
  </si>
  <si>
    <t>Change to: "Does the enterprise align CSR objectives with strategic goals and values? "
Remove Micro</t>
  </si>
  <si>
    <t>CommunityCSR3</t>
  </si>
  <si>
    <t>Does the enterprise engage in gender diversity awareness campaigns or initiatives in the community?</t>
  </si>
  <si>
    <t>Change to: "Does the enterprise engage in gender inequality awareness campaigns or gender inclusive initiatives in the community?"</t>
  </si>
  <si>
    <t>CommunityCSR4</t>
  </si>
  <si>
    <t>Does the enterprise engage with its beneficiaries to get a better understanding of their problems?</t>
  </si>
  <si>
    <r>
      <t>Change to: "Does the enterprise co-create its CSR framework with community stakeholders to</t>
    </r>
    <r>
      <rPr>
        <i/>
        <sz val="11"/>
        <color theme="1"/>
        <rFont val="Calibri"/>
        <family val="2"/>
        <scheme val="minor"/>
      </rPr>
      <t xml:space="preserve"> best address their needs?"</t>
    </r>
  </si>
  <si>
    <t>CommunityCSR5</t>
  </si>
  <si>
    <t>Does the enterprise communicate its CSR goals to its employees and stakeholders?</t>
  </si>
  <si>
    <t>Remove Micro</t>
  </si>
  <si>
    <t>CommunityCSR6</t>
  </si>
  <si>
    <t>Does the enterprise communicate its CSR strategy on various social media channels to garner support?</t>
  </si>
  <si>
    <t>CommunityCSR7</t>
  </si>
  <si>
    <t>Does the enterprise demonstrate an understanding of women’s needs before launching women-focused initiatives?</t>
  </si>
  <si>
    <t>CommunityCSR8</t>
  </si>
  <si>
    <t>Does the enterprise have a target beneficiary for its CSR projects?</t>
  </si>
  <si>
    <t>Remove</t>
  </si>
  <si>
    <t>CommunityCSR9</t>
  </si>
  <si>
    <t>Does the enterprise actively encourage employees to volunteer in its projects?</t>
  </si>
  <si>
    <t>DevNetMentor1</t>
  </si>
  <si>
    <t>Does the enterprise equally provide training opportunities to all its employees?</t>
  </si>
  <si>
    <t>Change to: "Does the enterprise provide training opportunities for all its employees that encourage participation among women or offer specialized training for women?"</t>
  </si>
  <si>
    <t>DevNetMentor10</t>
  </si>
  <si>
    <t>Does the enterprise offer access to professional networks with specific support for women?</t>
  </si>
  <si>
    <t>DevNetMentor11</t>
  </si>
  <si>
    <t>Does the enterprise encourage collective organising and support networks?</t>
  </si>
  <si>
    <t>DevNetMentor12</t>
  </si>
  <si>
    <t>Does the enterprise set goals and objectives for trainings?</t>
  </si>
  <si>
    <t>DevNetMentor13</t>
  </si>
  <si>
    <t>Does the enterprise collect, analyse, and monitor gender-disaggregated data on the percentage of employees participating in these programs?</t>
  </si>
  <si>
    <t>Change to: "Does the enterprise collect, analyse and monitor at least annually gender-disaggregated data on the percentage of employees participating in these programs?"</t>
  </si>
  <si>
    <t>DevNetMentor14</t>
  </si>
  <si>
    <t>Does the enterprise have time-bound and measurable goals and targets to build a pipeline of qualified women for management-level positions?</t>
  </si>
  <si>
    <t>Change to: "Does the enterprise have time-bound and measurable goals and targets to build a pipeline of qualified women for management positions?"</t>
  </si>
  <si>
    <t>DevNetMentor15</t>
  </si>
  <si>
    <t xml:space="preserve">Does the enterprise allocate resources to the overall development of its employees?	</t>
  </si>
  <si>
    <t>DevNetMentor16</t>
  </si>
  <si>
    <t>Does the enterprise report to the Board on the average number of training hours provided to staff, disaggregated by sex and employee level?</t>
  </si>
  <si>
    <t>DevNetMentor17</t>
  </si>
  <si>
    <t>Does the enterprise report publicly to enterprise stakeholders on the average number of training hours, disaggregated by gender and employee level?</t>
  </si>
  <si>
    <t>Change to: "Does the enterprise report publicly on the average number of training hours, disaggregated by gender and employee level?"</t>
  </si>
  <si>
    <t>DevNetMentor2</t>
  </si>
  <si>
    <t>Does the enterprise have a policy or commitment embedded in a broader organisational policy that includes professional development opportunities for women and supports the pipeline of qualified women for management/ senior leadership level positions?</t>
  </si>
  <si>
    <t>Change to: "Does the enterprise offer development training, rotational programs and educational opportunities to build a pipeline of qualified women for management and senior leadership positions?"
Move to implementation</t>
  </si>
  <si>
    <t>DevNetMentor3</t>
  </si>
  <si>
    <t>Does the enterprise communicate its professional development and training programs in ways where women feel comfortable pursuing the offer?</t>
  </si>
  <si>
    <t>Change to: Does the enterprise communicate its professional development and training programs to all its employees directly and through multiple channels (e.g. email, intranet, Teams/Slack)?</t>
  </si>
  <si>
    <t>DevNetMentor4</t>
  </si>
  <si>
    <t>Does the enterprise allow employees to provide feedback to improve the training programs?</t>
  </si>
  <si>
    <t>Change to: "Does the enterprise actively seek feedback from employees to improve training programs?"</t>
  </si>
  <si>
    <t>DevNetMentor5</t>
  </si>
  <si>
    <t>Are the trainings relevant to their current occupations and career path?</t>
  </si>
  <si>
    <t>Change to: "Is training relevant to women’s current occupations and career path?"</t>
  </si>
  <si>
    <t>DevNetMentor6</t>
  </si>
  <si>
    <t>Does the enterprise offer mentoring program(s) with specific support for women?</t>
  </si>
  <si>
    <t>Remove question</t>
  </si>
  <si>
    <t>DevNetMentor7</t>
  </si>
  <si>
    <t>Is there a program to promote role models for women employees in the enterprise?</t>
  </si>
  <si>
    <t>DevNetMentor8</t>
  </si>
  <si>
    <t>Does the enterprise have measures in place to ensure that professional development programs are scheduled at times that accommodate the scheduling needs of both men and women?</t>
  </si>
  <si>
    <t>Change to: "Does the enterprise have measures to schedule professional development programs at times that accommodate both men and women (accounting for care responsibilities)?"</t>
  </si>
  <si>
    <t>DevNetMentor9</t>
  </si>
  <si>
    <t>Does the enterprise offer development trainings, rotational programs and educational opportunities with specific support for women?</t>
  </si>
  <si>
    <t>Change to: "Does the enterprise offer development training, rotational programs or educational opportunities with specific support for women?"</t>
  </si>
  <si>
    <t>DisDataSupply1</t>
  </si>
  <si>
    <t xml:space="preserve">Does the enterprise have a policy on diversity of its supply chains for the purposes of risk management and business resiliency?  </t>
  </si>
  <si>
    <t>DisDataSupply10</t>
  </si>
  <si>
    <t>How well does the enterprise understand the potential of gender-disaggregated data in promoting gender equality and diversity in its supply chains, as demonstrated by the ability to cite specific examples?</t>
  </si>
  <si>
    <t>Change to: "Does the enterprise commit to collecting gender-disaggregated data to promote gender equality and diversity in its supply chains?"</t>
  </si>
  <si>
    <t>DisDataSupply11</t>
  </si>
  <si>
    <t>Does the enterprise conduct gender analysis from the data collected to improve?</t>
  </si>
  <si>
    <t>Remove this question</t>
  </si>
  <si>
    <t>DisDataSupply12</t>
  </si>
  <si>
    <t>Is the enterprise developing metrics and reporting mechanisms on gender equality and women’s empowerment across the supply chain to assess progress, identify areas for improvement, and create a foundation for dialogue with stakeholders?</t>
  </si>
  <si>
    <t>Change to "Does the enterprise have metrics and reporting mechanisms on gender equality and women’s empowerment across the supply chain?"</t>
  </si>
  <si>
    <t>DisDataSupply13</t>
  </si>
  <si>
    <t>Is there an individual responsible in collecting gender disaggregated data to promote gender equality and diversity in its supply chains?</t>
  </si>
  <si>
    <t>Change to: "Is there an individual responsible for collecting gender-disaggregated data to promote gender equality and diversity in its supply chains?"</t>
  </si>
  <si>
    <t>DisDataSupply14</t>
  </si>
  <si>
    <t>Does the enterprise report publicly to company stakeholders on the percentage spent with women-owned or women-led enterprise?</t>
  </si>
  <si>
    <t>Change to: "Does the enterprise report publicly on the percentage of expenditures spent with women-owned or women-led enterprises?"</t>
  </si>
  <si>
    <t>DisDataSupply15</t>
  </si>
  <si>
    <t>Does the enterprise report to the Board of Directors ("Board") on the percentage spent with women-owned or women-led enterprises?</t>
  </si>
  <si>
    <t>Change to: "Does the enterprise report to the Board on the percentage spent with women-owned or women-led enterprises?"</t>
  </si>
  <si>
    <t>DisDataSupply16</t>
  </si>
  <si>
    <t>Does the enterprise use gender-differentiated data and information for management to assess the information and develop appropriate, evidence-based responses and gender-focused procurement policies to improve women’s economic empowerment in its supply chains?</t>
  </si>
  <si>
    <t>Change to: "Does the enterprise use gender-disaggregated data and information to assess performance and develop appropriate, evidence-based responses and gender-focused procurement policies to improve women’s economic empowerment in its supply chains?"</t>
  </si>
  <si>
    <t>DisDataSupply2</t>
  </si>
  <si>
    <t>Does the enterprise recognise the significant role women entrepreneurs and workers play in the value chains by engaging with women entrepreneurs in its supply chains?</t>
  </si>
  <si>
    <t>Change to: "Does the enterprise prioritize women entrepreneurs in its supply chains as demonstrated through policies and procedures?"</t>
  </si>
  <si>
    <t>DisDataSupply3</t>
  </si>
  <si>
    <t>Does the enterprise ensure gender equality and diversity in supply chains by collecting and analyzing gender-disaggregated data about suppliers?</t>
  </si>
  <si>
    <t>DisDataSupply4</t>
  </si>
  <si>
    <t xml:space="preserve">Does the enterprise communicate with their employees the important role of gender equality and diversity in its business processes and the reason for collecting gender-disaggregated data? </t>
  </si>
  <si>
    <t>Change to: "Does the enterprise communicate with employees about the important role of gender equality and diversity in its business processes and the reason for collecting gender-disaggregated data?"</t>
  </si>
  <si>
    <t>DisDataSupply5</t>
  </si>
  <si>
    <t>Does the enterprise inform its suppliers the reason for collecting gender-disaggregated data in its onboarding and evaluation processes?</t>
  </si>
  <si>
    <t>Change to: "Does the enterprise inform its suppliers on the reason for collecting gender-disaggregated data in its onboarding and evaluation processes?"</t>
  </si>
  <si>
    <t>DisDataSupply6</t>
  </si>
  <si>
    <t xml:space="preserve">Does the enterprise have a definition for women-owned companies included in the procurement process? </t>
  </si>
  <si>
    <t>Change to: "Does the enterprise have a definition or align with an existing standard for defining women-owned companies that is clearly documented in policies or procedures?"</t>
  </si>
  <si>
    <t>DisDataSupply7</t>
  </si>
  <si>
    <t>Is there an individual assigned in the measurement and reporting of supplier performance which can be disaggregated by gender?</t>
  </si>
  <si>
    <t>Change to: "Is there an individual assigned to measuring and reporting supplier performance that can be disaggregated by gender?"</t>
  </si>
  <si>
    <t>DisDataSupply8</t>
  </si>
  <si>
    <t>Does the enterprise collect gender-disaggregated data as part of its supplier onboarding and monitoring process to improve performance?</t>
  </si>
  <si>
    <t>Change to: Does the enterprise collect gender-disaggregated data as part of its supplier onboarding and monitoring process to improve performance?</t>
  </si>
  <si>
    <t>DisDataSupply9</t>
  </si>
  <si>
    <t>Does the enterprise measure and track the amount of spend with each supplier and the performance of each supplier based on different KPIs?</t>
  </si>
  <si>
    <t>Change to: Does the enterprise track the amount of spend with each supplier?</t>
  </si>
  <si>
    <t>DisDataValue1</t>
  </si>
  <si>
    <t>Does the enterprise have a policy to collect data on its customers to inform product/service development and delivery?</t>
  </si>
  <si>
    <t>Change to: "Does the enterprise have a policy to collect data on its customers to inform product and service development and delivery?"</t>
  </si>
  <si>
    <t>DisDataValue10</t>
  </si>
  <si>
    <t>Does the enterprise use gender-differentiated data and information for management to assess the information and develop appropriate, evidence-based responses and policies to improve its performance?</t>
  </si>
  <si>
    <t>Change to: "Does the enterprise use gender-disaggregated data and information to assess performance and develop appropriate, evidence-based responses and policies?"</t>
  </si>
  <si>
    <t>DisDataValue2</t>
  </si>
  <si>
    <t>Does the enterprise collect gender-disaggregated data on its customers to inform targeted customer experience?</t>
  </si>
  <si>
    <t>DisDataValue3</t>
  </si>
  <si>
    <t>Does the enterprise communicate the value of collecting gender-disaggregated customer data to its employees and stakeholders?</t>
  </si>
  <si>
    <t>Change to: "Does the enterprise communicate the value of collecting gender-disaggregated customer data to its employees and stakeholders?"</t>
  </si>
  <si>
    <t>DisDataValue4</t>
  </si>
  <si>
    <t>Does the enterprise communicate with its customers to gather gender-disaggregated data to provide better products and services?</t>
  </si>
  <si>
    <t>DisDataValue5</t>
  </si>
  <si>
    <t>Does the enterprise conduct a customer satisfaction survey to identify gaps (if any) for both men and women consumers?</t>
  </si>
  <si>
    <t>5.	Does the enterprise use customer satisfaction surveys to develop better products using a gender lens? For example, improving products/services based on prevalent feedback from women customers or flagging customer feedback that might encourage gender biases</t>
  </si>
  <si>
    <t>DisDataValue6</t>
  </si>
  <si>
    <t>Is the enterprise investing in resources for measurement and reporting of meaningful gender-disaggregated data and conducting gender analysis?</t>
  </si>
  <si>
    <t>Change to:  "Does the enterprise invest in resources to measure and report gender-disaggregated data and conduct gender analysis?"</t>
  </si>
  <si>
    <t>DisDataValue7</t>
  </si>
  <si>
    <t xml:space="preserve">Does the enterprise develop metrics and reporting mechanisms on gender-disaggregated data including customer surveys? </t>
  </si>
  <si>
    <t>Change to: "Does the enterprise have targets for key metrics and reporting mechanisms on gender disaggregated data including customer surveys?"</t>
  </si>
  <si>
    <t>DisDataValue8</t>
  </si>
  <si>
    <t>Does the enterprise use gender-differentiated data and information to formulate business strategies to build competitive advantage?</t>
  </si>
  <si>
    <t>Change to: "Does the enterprise use gender-disaggregated data and information to formulate business strategies to build competitive advantage?"</t>
  </si>
  <si>
    <t>DisDataValue9</t>
  </si>
  <si>
    <t>Is there an appointed individual responsible for data collection and gender analysis to inform consumer and product development?</t>
  </si>
  <si>
    <t>Change to: "Is there an individual responsible for collecting and analysing gender-disaggregated data?"</t>
  </si>
  <si>
    <t>EqualBeyond1</t>
  </si>
  <si>
    <t xml:space="preserve">Does the enterprise have a program in place in addressing gender norms beyond the workplace, and also addressing the root causes of inequality? </t>
  </si>
  <si>
    <t>Change to: "Does the enterprise have a program to address gender norms beyond the workplace, and also address the root causes of inequality? "
Change to a bonus for Micro</t>
  </si>
  <si>
    <t>EqualBeyond10</t>
  </si>
  <si>
    <t>Does the enterprise facilitate discussions that inform women of their rights, particularly sexual and reproductive health?</t>
  </si>
  <si>
    <t>EqualBeyond11</t>
  </si>
  <si>
    <t>Does the enterprise build awareness on the role and responsibility of men in dismantling systems that perpetuate discrimination?</t>
  </si>
  <si>
    <t>EqualBeyond12</t>
  </si>
  <si>
    <t>Does the enterprise work with international organisations, governments, civil society, girls’ and women’s organizations, movements, and the private sector to change gender norms?</t>
  </si>
  <si>
    <t>EqualBeyond13</t>
  </si>
  <si>
    <t>Does the enterprise help girls achieve equality in educational opportunities, addressing the mindset that boys are a better investment for the family than girls, which grants boys greater access to resources and educational options than girls?</t>
  </si>
  <si>
    <t>EqualBeyond14</t>
  </si>
  <si>
    <t>Is the enterprise involved in finding solutions for unpaid care responsibilities disproportionately borne by women?</t>
  </si>
  <si>
    <t>EqualBeyond15</t>
  </si>
  <si>
    <t>Does the enterprise sponsor programs to change school curriculums from childhood to include gender equality and women’s rights?</t>
  </si>
  <si>
    <t>EqualBeyond16</t>
  </si>
  <si>
    <t>Does the enterprise sponsor programs that address issues around social justice?</t>
  </si>
  <si>
    <t>EqualBeyond17</t>
  </si>
  <si>
    <t>Does the enterprise collaborate with religious and traditional leaders in supporting changes to gender norms for the benefit of the community?</t>
  </si>
  <si>
    <t>Change to: "Does the enterprise collaborate with religious and traditional leaders in supporting changes to gender norms to benefit the community?"</t>
  </si>
  <si>
    <t>EqualBeyond18</t>
  </si>
  <si>
    <t>Does leadership of the enterprise actively and openly promote and encourage recruitment and promotion from diverse talent pools?</t>
  </si>
  <si>
    <t>Change to: "Does the enterprise’s leadership actively and openly promote and encourage recruitment and promotion from diverse talent pools?"</t>
  </si>
  <si>
    <t>EqualBeyond19</t>
  </si>
  <si>
    <t xml:space="preserve">Does the enterprise track the progress of different initiatives? </t>
  </si>
  <si>
    <t>Change to: "Does the enterprise track the progress of different gender equality initiatives?"</t>
  </si>
  <si>
    <t>EqualBeyond2</t>
  </si>
  <si>
    <t>Does the enterprise encourage and support its employees to participate in external knowledge sharing and public advocacies on gender equality?</t>
  </si>
  <si>
    <t>EqualBeyond20</t>
  </si>
  <si>
    <t xml:space="preserve">Does the enterprise set targets for its different programs and measure the progress of different initiatives? </t>
  </si>
  <si>
    <t>Change to: "Does the enterprise measure progress of its gender equality against pre-defined targets?"</t>
  </si>
  <si>
    <t>EqualBeyond21</t>
  </si>
  <si>
    <t>Does the enterprise report the progress of its programs to any of its employees, stakeholders and the public?</t>
  </si>
  <si>
    <t>EqualBeyond22</t>
  </si>
  <si>
    <t>Does the Board or senior management lead initiatives focusing on changing gender norms by collaborating with other stakeholders?</t>
  </si>
  <si>
    <t>EqualBeyond23</t>
  </si>
  <si>
    <t>Does the enterprise demonstrate commitment to, and action on, gender equality influence in its existing and potential suppliers and/or partners?</t>
  </si>
  <si>
    <t>EqualBeyond3</t>
  </si>
  <si>
    <t>Does the enterprise communicate the work that they do in changing gender norms to its employees and the public?</t>
  </si>
  <si>
    <t>Change to: "Does the enterprise communicate its work on changing gender norms to employees and the public?"</t>
  </si>
  <si>
    <t>EqualBeyond4</t>
  </si>
  <si>
    <t>Is the enterprise taking a leadership in addressing GBV in the community? Is the enterprise perceived as taking a stand?</t>
  </si>
  <si>
    <t>2 different questions, change to: "Does the enterprise lead in addressing GBV in the community?"</t>
  </si>
  <si>
    <t>EqualBeyond5</t>
  </si>
  <si>
    <t>Does the enterprise advocate for gender equality and women's empowerment and promote this commitment in public forums?</t>
  </si>
  <si>
    <t>Change to: "Does the enterprise advocate for gender equality and women's empowerment in public forums?"</t>
  </si>
  <si>
    <t>EqualBeyond6</t>
  </si>
  <si>
    <t>Does the enterprise help connect people to social and economic systems?</t>
  </si>
  <si>
    <t>Change to: "Does the enterprise help connect people to social and economic support systems?"</t>
  </si>
  <si>
    <t>EqualBeyond7</t>
  </si>
  <si>
    <t xml:space="preserve">Does the enterprise provide training to workers to improve employment opportunities in its industry? </t>
  </si>
  <si>
    <t>Change to: "Does the enterprise train workers to improve employment opportunities in its industry?"</t>
  </si>
  <si>
    <t>EqualBeyond8</t>
  </si>
  <si>
    <t>Does the enterprise address gender stereotypes in its programs with a view of changing the stories that children consume and internalise through media, books or TV, as these influence how women and girls view themselves?</t>
  </si>
  <si>
    <t>Change to: "Does the enterprise address gender stereotypes in its programs to change the stories that children consume and internalise through media, books or TV?"</t>
  </si>
  <si>
    <t>EqualBeyond9</t>
  </si>
  <si>
    <t xml:space="preserve">Does the enterprise lead or participate in programs or initiatives to address gender equality issues in their industry or community, addressing job segregation? </t>
  </si>
  <si>
    <t>Change to: "Does the enterprise lead or participate in programs or initiatives to address gender equality issues in their industry or community"</t>
  </si>
  <si>
    <t>FairTreatPT1</t>
  </si>
  <si>
    <t>Does the enterprise apply gender equality policies to temporary or casual employees?</t>
  </si>
  <si>
    <t>FairTreatPT10</t>
  </si>
  <si>
    <t>Does the enterprise inquire with its part-time or temporary workers if they are seeking full-time employment?</t>
  </si>
  <si>
    <t>Change to: "Does the enterprise ask its part-time or temporary workers if they are seeking full-time employment?"</t>
  </si>
  <si>
    <t>FairTreatPT11</t>
  </si>
  <si>
    <t>Does the enterprise conduct due diligence on their temp agencies for compliance with national regulations covering part-time or temporary workers?</t>
  </si>
  <si>
    <t>Change to: "Does the enterprise conduct due diligence on their temporary worker agencies for compliance with national regulations covering part-time or temporary workers?"</t>
  </si>
  <si>
    <t>FairTreatPT12</t>
  </si>
  <si>
    <t>Does the enterprise provide part-time or temporary employees with paid leaves equally between women and men?</t>
  </si>
  <si>
    <t>Change to: "Does the enterprise provide part-time or temporary employees with paid leave equally between women and men?"</t>
  </si>
  <si>
    <t>FairTreatPT13</t>
  </si>
  <si>
    <t>Does the enterprise provide consistent schedules and allows shifting of schedules among its part-time or temporary employees, equally to both women and men?</t>
  </si>
  <si>
    <t>Change to: "Does the enterprise provide consistent schedules and allow shifting of schedules among its part-time or temporary employees, equally between women and men?"</t>
  </si>
  <si>
    <t>FairTreatPT14</t>
  </si>
  <si>
    <t xml:space="preserve">Does the enterprise track the gender composition of part-time or temporary workers? </t>
  </si>
  <si>
    <t>FairTreatPT15</t>
  </si>
  <si>
    <t>Does the enterprise track number of part-time or temporary becoming full-time workers?</t>
  </si>
  <si>
    <t>Change to: "Does the enterprise track the number of part-time or temporary workers becoming full-time workers within the company?"</t>
  </si>
  <si>
    <t>FairTreatPT16</t>
  </si>
  <si>
    <t>Does the enterprise communicate its equal treatment policy for its part-time and temporary employees to its employees and the public?</t>
  </si>
  <si>
    <t>Change to: "Does the enterprise communicate its fair treatment policy for its part-time and temporary employees to its employees and the public?"</t>
  </si>
  <si>
    <t>FairTreatPT17</t>
  </si>
  <si>
    <t xml:space="preserve">Does the Board review the use of part-time or temporary workers to address temporary labour shortages or for cost-reduction programs? </t>
  </si>
  <si>
    <t>FairTreatPT2</t>
  </si>
  <si>
    <t>Does the enterprise use temp agencies that fairly treat their employees?</t>
  </si>
  <si>
    <t>Change to: "Does the enterprise use temporary worker agencies that fairly treat their employees?"</t>
  </si>
  <si>
    <t>FairTreatPT3</t>
  </si>
  <si>
    <t>Does the enterprise treat equally part-time and temporary workers and full-time employees?</t>
  </si>
  <si>
    <t>Seems unrealistic, remove</t>
  </si>
  <si>
    <t>FairTreatPT4</t>
  </si>
  <si>
    <t xml:space="preserve">Does the enterprise communicate with employees the policy on fair treatment of part-time and temporary workers? </t>
  </si>
  <si>
    <t>FairTreatPT5</t>
  </si>
  <si>
    <t>Does the enterprise communicate with the public and stakeholders fair treatment of part-time and temporary employees?</t>
  </si>
  <si>
    <t>Change to: "Does the enterprise communicate to the public and stakeholders (through job advertisements and others) fair treatment of part-time and temporary employees?"</t>
  </si>
  <si>
    <t>FairTreatPT6</t>
  </si>
  <si>
    <t>Does the enterprise comply with minimum wage legislation and other labour regulations equally between women and men?</t>
  </si>
  <si>
    <t>FairTreatPT7</t>
  </si>
  <si>
    <t>Do both women and men receive the same hourly wage?</t>
  </si>
  <si>
    <t>Change to: "Do both women and men receive the same hourly wage for the same type of work?"</t>
  </si>
  <si>
    <t>FairTreatPT8</t>
  </si>
  <si>
    <t>Does the enterprise provide training to its part-time or temporary workers, equally between women and men?</t>
  </si>
  <si>
    <t>Change to: "Does the enterprise train its part-time or temporary workers, equally between women and men?"</t>
  </si>
  <si>
    <t>FairTreatPT9</t>
  </si>
  <si>
    <t>Does the enterprise provide occupational safety and health protection for its part-time and temporary workers, equally to women and men?</t>
  </si>
  <si>
    <t>Change to: "Does the enterprise provide occupational safety and health protection for its part-time and temporary workers, equally between women and men?"</t>
  </si>
  <si>
    <t>Finance0</t>
  </si>
  <si>
    <t xml:space="preserve">What best describes the type of financial actor you are?	</t>
  </si>
  <si>
    <t>Finance1</t>
  </si>
  <si>
    <t>Have investment team members been trained on gender smart networking and sourcing best practices?</t>
  </si>
  <si>
    <t>Finance10</t>
  </si>
  <si>
    <t xml:space="preserve">Are term sheets, and the process of negotiating and signing them, gender smart? </t>
  </si>
  <si>
    <t>Finance100</t>
  </si>
  <si>
    <t xml:space="preserve">What types of financial products and services does your financial institution offer? Select all that apply.	</t>
  </si>
  <si>
    <t>Finance101</t>
  </si>
  <si>
    <t xml:space="preserve">What other financial products or services do you offer?	</t>
  </si>
  <si>
    <t>Finance102</t>
  </si>
  <si>
    <t>How would you like to provide information about your portfolio companies in order to complete the 2X Challenge assessment criteria related to indirect investments?</t>
  </si>
  <si>
    <t>Finance103</t>
  </si>
  <si>
    <t xml:space="preserve">Please attach a document that provides us with basic information about the companies in your portfolio. This enables us to correctly match their survey results to your portfolio.				</t>
  </si>
  <si>
    <t>Finance104</t>
  </si>
  <si>
    <t>Please attach a completed Excel document that provides us information about the companies in your portfolio required to assess their 2X status without them completing a survey.</t>
  </si>
  <si>
    <t>Finance105</t>
  </si>
  <si>
    <t>What is the total number of existing portfolio companies of the fund, or the companies that the financial institution currently provides active loans to?</t>
  </si>
  <si>
    <t>Finance106</t>
  </si>
  <si>
    <t xml:space="preserve">What is the total number of businesses within the portfolio, or to which active loans are provided, that meets the 2X Criteria that at least 51% shares are held by women?	</t>
  </si>
  <si>
    <t>Finance107</t>
  </si>
  <si>
    <t>What is the total number of businesses within the portfolio, or to which active loans are provided, that meets the 2X Criteria that were founded by a woman or a group of women that retain(s) an active role in the organization?</t>
  </si>
  <si>
    <t>Finance108</t>
  </si>
  <si>
    <t>What is the total number of businesses within the portfolio, or to which active loans are provided, that meets the 2X Criteria that at least 30% of senior management roles are filled by women?</t>
  </si>
  <si>
    <t>Finance109</t>
  </si>
  <si>
    <t>What is the total number of businesses within the portfolio, or to which active loans are provided, that meets the 2X Criteria that at least 30% of board seats are filled by women?</t>
  </si>
  <si>
    <t>Finance11</t>
  </si>
  <si>
    <t xml:space="preserve">In preparing for due diligence, are documents gathered that speak to the state of gender equality and ESG at the company? </t>
  </si>
  <si>
    <t>Finance110</t>
  </si>
  <si>
    <t>What is the total number of businesses within the portfolio, or to which active loans are provided, that meets the 2X Criteria of its workforce represented by at least 30-50% (depending on sector)?</t>
  </si>
  <si>
    <t>Finance111</t>
  </si>
  <si>
    <t>What is the total number of businesses within the portfolio, or to which active loans are provided, that meets at least 1 quality criteria employment for gender equality?</t>
  </si>
  <si>
    <t>Finance112</t>
  </si>
  <si>
    <t>What is the total number of businesses within the portfolio, or to which active loans are provided, that meets 2X Criteria by having a product or service specifically or disproportionately benefit women?</t>
  </si>
  <si>
    <t>Finance113</t>
  </si>
  <si>
    <t>What is the total number of businesses within the portfolio, or to which active loans are provided, that meet ANY of the direct 2X Criteria?</t>
  </si>
  <si>
    <t>Finance114</t>
  </si>
  <si>
    <t>What is the total value of the fund’s portfolio (AUM) or the FI’s outstanding loans?</t>
  </si>
  <si>
    <t>Finance115</t>
  </si>
  <si>
    <t>What is the total value of the fund’s portfolio (AUM) or the FI’s outstanding loans to companies that meet at least one of the direct 2X Criteria?</t>
  </si>
  <si>
    <t>Finance116</t>
  </si>
  <si>
    <t xml:space="preserve">My fund or financial institution commits that at least 30% of its investment portfolio or future loans will go towards businesses that are aligned with 2X Direct Criteria. </t>
  </si>
  <si>
    <t>Finance117</t>
  </si>
  <si>
    <t>What percentage of carry is allocated to women?</t>
  </si>
  <si>
    <t>Finance12</t>
  </si>
  <si>
    <t>Are operational and HR documents gathered for due diligence assessed from a gender perspective?</t>
  </si>
  <si>
    <t>Finance13</t>
  </si>
  <si>
    <t>In conducting management interviews is a gender-smart guide used and equal participation of genders ensured?</t>
  </si>
  <si>
    <t>Finance14</t>
  </si>
  <si>
    <t>Is the First 180-Days Scope of Work (SOW) and Project Plan gender smart, prepared to include corrective actions that will result in a higher gender-smart score?</t>
  </si>
  <si>
    <t>Finance15</t>
  </si>
  <si>
    <t>In preparing the final confidential information memorandum (CIM), are gender metrics from 2X Criteria used and collected and ESG information?</t>
  </si>
  <si>
    <t>Finance16</t>
  </si>
  <si>
    <t xml:space="preserve">Are Gender-Smart First 180 Days Project Plans fully implemented (in general across investments)?				</t>
  </si>
  <si>
    <t>Finance17</t>
  </si>
  <si>
    <t xml:space="preserve">Are gender smart tools, coaching, and support provided to portfolio companies to support gender-smart results at the company? 	</t>
  </si>
  <si>
    <t>Finance18</t>
  </si>
  <si>
    <t xml:space="preserve">Are gender smart criteria and metrics used to assess companies' performance against agreed upon gender metrics? </t>
  </si>
  <si>
    <t>Finance19</t>
  </si>
  <si>
    <t>Does the enterprise conduct a periodic comprehensive analysis of financial, gender and impact performance?</t>
  </si>
  <si>
    <t>Finance2</t>
  </si>
  <si>
    <t>When activities are conducted to attract prospects, are unbiased sourcing and gender-smart technical assistance techniques used?</t>
  </si>
  <si>
    <t>Finance20</t>
  </si>
  <si>
    <t>In drafting external investor reports is a final evaluation of financial, gender, and impact performance included? As a part of this, are SME stories of impact show cased?</t>
  </si>
  <si>
    <t>Finance21</t>
  </si>
  <si>
    <t>Have "bankability" requirements been assessed for potential biases modified to ensure woman-owned MSMEs can qualify as "bankable"?</t>
  </si>
  <si>
    <t>Finance22</t>
  </si>
  <si>
    <t>Do investment or loan officers have incentives, such as bonuses, quotas, or personal performance indicators related to volume and/or success of investments in gender smart companies?</t>
  </si>
  <si>
    <t>Finance23</t>
  </si>
  <si>
    <t xml:space="preserve">Does investment criteria include how the investment contributes to gender equality?				</t>
  </si>
  <si>
    <t>Finance24</t>
  </si>
  <si>
    <t>Is the financial institution interested in investing in, and conducting, gender-specific market research?</t>
  </si>
  <si>
    <t>Finance25</t>
  </si>
  <si>
    <t>Does the financial institution conduct marketing about products and services and women entrepreneurs?</t>
  </si>
  <si>
    <t>Finance26</t>
  </si>
  <si>
    <t>Do you utilize customer segmentation to identify specifically what financial products and services,as well as delivery type, women vs. men customers need?</t>
  </si>
  <si>
    <t>Finance27</t>
  </si>
  <si>
    <t>Are women and men equitably targeted for financial product expansion and development plans and marketing plans?</t>
  </si>
  <si>
    <t>Finance28</t>
  </si>
  <si>
    <t>Are customer, marketing, and other service events held at times and places conductive to women's schedules, with childcare provision?</t>
  </si>
  <si>
    <t>Finance29</t>
  </si>
  <si>
    <t>If your financial institution has a business intelligence unit, are they fully communicating with lending, insurance, mortgage, consumer credit, and other bank departments to leverage gender data and cross-sell financial products and services equitably to women?</t>
  </si>
  <si>
    <t>Finance3</t>
  </si>
  <si>
    <t>Are gender metrics from 2X Criteria and other gender lens data collected during the completion of an initial interview form, such as a First Interview Form (FIF) or similar?</t>
  </si>
  <si>
    <t>Finance30</t>
  </si>
  <si>
    <t>Has the financial institution reviewed credit processes and requirements for potential conscious and unconscious biases, and where they are found are they corrected?</t>
  </si>
  <si>
    <t>Finance31</t>
  </si>
  <si>
    <t>Has the financial institution analyzed potential hidden biases that may result in unfavorable credit decisions for women?</t>
  </si>
  <si>
    <t>Finance32</t>
  </si>
  <si>
    <t>Has the financial institution formally removed requirements for women to obtain their husband's signature to secure a loan?</t>
  </si>
  <si>
    <t>Finance33</t>
  </si>
  <si>
    <t>Does your financial institution offer non-collateralized lending and alternatives to assess credit-worthiness to traditional credit histories?</t>
  </si>
  <si>
    <t>Finance34</t>
  </si>
  <si>
    <t xml:space="preserve">Has the financial institution analyzed the main barriers, challenges, or complaints that women customers face in setting up new accounts or accessing financial products? </t>
  </si>
  <si>
    <t>Finance35</t>
  </si>
  <si>
    <t>Is there a robust, functional, and user-friendly online banking presence that saves customers time without the need to come to the bank in person?</t>
  </si>
  <si>
    <t>Finance36</t>
  </si>
  <si>
    <t>Are bank customer service staff trained to interact with women and men customers equitably, and to adapt to women client base with a focus on trust building in communication?</t>
  </si>
  <si>
    <t>Finance37</t>
  </si>
  <si>
    <t>Are there efficient paperwork and account / financial product initiation processes in place to reduce the paperwork and time expenditure of customers on this?</t>
  </si>
  <si>
    <t>Finance38</t>
  </si>
  <si>
    <t>Does the financial institution offer non-financial services that complement its financial products? This may include training or technical service provision related to financial management, bookkeeping, legal services, seminars, business networking, work-life balance and productivity strategies, etc.</t>
  </si>
  <si>
    <t>Finance39</t>
  </si>
  <si>
    <t>Is a digitized data tracking system in place with flags, tagging, and tracking in place based on gender for historical, current, and pipeline customers?</t>
  </si>
  <si>
    <t>Finance4</t>
  </si>
  <si>
    <t>Is the company's gender performance included in pitching the deal internally to the impact measurement team?</t>
  </si>
  <si>
    <t>Finance40</t>
  </si>
  <si>
    <t>Are loan and credit lines and sizes systematically disaggregated, tracked, and analyzed by gender of the customer?</t>
  </si>
  <si>
    <t>Finance5</t>
  </si>
  <si>
    <t>When completing the deal screening form (DSF) are gender metrics from the 2X criteria used, alongside other gender and ESG information?</t>
  </si>
  <si>
    <t>Finance6</t>
  </si>
  <si>
    <t>When presenting a deal to the investment committee for active pipeline approval is an overview of gender equality parameters included?</t>
  </si>
  <si>
    <t>Finance7</t>
  </si>
  <si>
    <t>Do you run a gender smart executive program training with managers at your enterprise that emphasizes the importance of employing gender-smart policies and programs?</t>
  </si>
  <si>
    <t>Finance8</t>
  </si>
  <si>
    <t>Does the company apply ESG and gender lenses, supported by documents gathered and stored on an ongoing basis, in its evaluation and monitoring of investments or loans?</t>
  </si>
  <si>
    <t>Finance9</t>
  </si>
  <si>
    <t>When conducting commercial due diligence (CDD) and preparing the financial model, resulting in an executive confidential information memorandum (e-CIM) are draft gender-smart terms included with a detailed overview of gender equality and ESG narrative?</t>
  </si>
  <si>
    <t>Finance99</t>
  </si>
  <si>
    <t xml:space="preserve">What types of financial products and services does your fund offer? Select all that apply.	</t>
  </si>
  <si>
    <t>Financials1</t>
  </si>
  <si>
    <t>What was the enterprise's total annual revenue for twelve months through the most recent completed financial quarter?</t>
  </si>
  <si>
    <t>Financials2</t>
  </si>
  <si>
    <t>What was the enterprise's EBITDA for twelve months through the most recent completed financial quarter?</t>
  </si>
  <si>
    <t>Financials3</t>
  </si>
  <si>
    <t>What was the enterprise's net income for twelve months through the most recent completed financial quarter?</t>
  </si>
  <si>
    <t>GBVHPrevResp1</t>
  </si>
  <si>
    <t xml:space="preserve">Does the enterprise have a stated policy that all forms of gender-based violence are not tolerated, including online or technology-facilitated gender-based violence (GBV), which encompasses stalking, harassment, bullying, and unsolicited pornography? </t>
  </si>
  <si>
    <t>Change to: "Does the enterprise have a policy or a commitment that states zero tolerance for all forms of GBV for all types of employees and subcontracted workers, including online or technology-facilitated GBV which encompasses stalking, harassment, bullying and unsolicited pornography?"</t>
  </si>
  <si>
    <t>GBVHPrevResp10</t>
  </si>
  <si>
    <t>Does the enterprise require gender-sensitive training for its personnel (including contracted staff) on procedures to respond to complaints of GBV or harassment?</t>
  </si>
  <si>
    <t>Change to: "Does the enterprise require gender-sensitive training for personnel (including contracted staff) on procedures to respond to complaints of GBV or harassment?"</t>
  </si>
  <si>
    <t>GBVHPrevResp11</t>
  </si>
  <si>
    <t>Does the enterprise have personnel equipped with skills to manage and coordinate a GBV response with different GBV actors?</t>
  </si>
  <si>
    <t>GBVHPrevResp12</t>
  </si>
  <si>
    <t>Does the enterprise make sure its employees understand that the enterprise does not allow of business travel and client entertainment related to the sexual exploitation of women and girls?</t>
  </si>
  <si>
    <t>Change to: "Does the enterprise make sure its employees understand the enterprise does not allow business travel and client entertainment related to the sexual exploitation of women and girls, including visits to strip clubs, red-light districts and arrangements for transactional sex?"</t>
  </si>
  <si>
    <t>GBVHPrevResp13</t>
  </si>
  <si>
    <t xml:space="preserve">Does the enterprise convene a gender-balanced investigation panel to assess incidents reported? </t>
  </si>
  <si>
    <t>Change to: "Does the enterprise convene a gender-balanced investigation panel to assess reported incidents?"</t>
  </si>
  <si>
    <t>GBVHPrevResp14</t>
  </si>
  <si>
    <t>Does the enterprise have prevention strategies that reduce or eliminate the causes, contributing factors and incidences of GBV?</t>
  </si>
  <si>
    <t>GBVHPrevResp15</t>
  </si>
  <si>
    <t xml:space="preserve">Has the enterprise adjusted policies for remote working practices which provide safe working spaces where gender-based violence may be present? </t>
  </si>
  <si>
    <t>Change to: "Has the enterprise adjusted policies for remote working practices that provide secure access to safe working spaces where gender violence may be present? "</t>
  </si>
  <si>
    <t>GBVHPrevResp16</t>
  </si>
  <si>
    <t>Does the enterprise have a policy for business partners make explicit that invitations and gifts related to the sex industry are not allowed?</t>
  </si>
  <si>
    <t>Change to: "Does the enterprise have a policy for business partners (e.g. gifts and invitations policy) that makes explicit that invitations and gifts related to the sex industry are not allowed?"</t>
  </si>
  <si>
    <t>GBVHPrevResp17</t>
  </si>
  <si>
    <t xml:space="preserve"> Has the enterprise eliminated the use of non-disclosure agreements in settling harassment or discrimination claims?</t>
  </si>
  <si>
    <t>GBVHPrevResp18</t>
  </si>
  <si>
    <t>Does the enterprise develop training and awareness-raising activities around gender equality and GBV for its employees?</t>
  </si>
  <si>
    <t>GBVHPrevResp2</t>
  </si>
  <si>
    <t>Does the enterprise have a policy to take comprehensive actions in preventing and responding to GBV?</t>
  </si>
  <si>
    <t>Change to: "Does the enterprise have a commitment to take comprehensive actions to prevent and respond to GBV?"</t>
  </si>
  <si>
    <t>GBVHPrevResp20</t>
  </si>
  <si>
    <t>Have actions been put into place to align with the ILO Convention, Ending Violence and Harassment in the World of Work?</t>
  </si>
  <si>
    <t>Change to: "Do enterprises policies and practices align with the ILO Convention Ending Violence and Harassment in the World of Work?"</t>
  </si>
  <si>
    <t>GBVHPrevResp21</t>
  </si>
  <si>
    <t xml:space="preserve">Does the enterprise develop ways of addressing GBV outside of the organisation in the surrounding community? </t>
  </si>
  <si>
    <t>Change to: "Does the enterprise develop ways of addressing GBV in the surrounding community?"</t>
  </si>
  <si>
    <t>GBVHPrevResp22</t>
  </si>
  <si>
    <t>Are specific clauses related to GBV and sexual misconduct included in the enterprise’s supplier code of conduct?</t>
  </si>
  <si>
    <t>Change to: "Does the enterprise include specific clauses related to GBV and sexual misconduct in the supplier code of conduct, including human trafficking and slavery?"</t>
  </si>
  <si>
    <t>GBVHPrevResp23</t>
  </si>
  <si>
    <t>Does the enterprise monitor and evaluate all complaints and their specific gender dimension?</t>
  </si>
  <si>
    <t>GBVHPrevResp24</t>
  </si>
  <si>
    <t xml:space="preserve">Does the enterprise monitor and audit business travel and client entertainment expenses to detect and ensure that there is no inappropriate behaviour? </t>
  </si>
  <si>
    <t>GBVHPrevResp25</t>
  </si>
  <si>
    <t>Does the enterprise measure the effectiveness of communication and training efforts?</t>
  </si>
  <si>
    <t>GBVHPrevResp26</t>
  </si>
  <si>
    <t>Does the enterprise sanction an employee who violates the Sexual Harassment Policy, including business travel-related aspects and all other aspects mentioned above?</t>
  </si>
  <si>
    <t>GBVHPrevResp27</t>
  </si>
  <si>
    <t>Does the enterprise report its approach, progress and target improvements (if any) to the Board in ensuring an environment free of violence and harassment?</t>
  </si>
  <si>
    <t>Change to: "Does the enterprise report its approach, progress and target improvements (if any) to the Board to ensure an environment free of violence and harassment?"</t>
  </si>
  <si>
    <t>GBVHPrevResp28</t>
  </si>
  <si>
    <t>Does the enterprise conduct a gender audit of all policies in relation to GBV?</t>
  </si>
  <si>
    <t>Change to: "Does the enterprise conduct a gender audit of all policies, actions and measure relating to GBV?"</t>
  </si>
  <si>
    <t>GBVHPrevResp29</t>
  </si>
  <si>
    <t>Has the enterprise developed a network of external support organizations for survivors of GBV?</t>
  </si>
  <si>
    <t>Similar to 9, remove</t>
  </si>
  <si>
    <t>GBVHPrevResp3</t>
  </si>
  <si>
    <t>Does the enterprise communicate its policy on gender-based violence and harassment to all employees on a regular basis?</t>
  </si>
  <si>
    <t>Change to: "Does the enterprise communicate the policy to all employees regularly?"</t>
  </si>
  <si>
    <t>GBVHPrevResp30</t>
  </si>
  <si>
    <t>Has the enterprise eliminated forced arbitration requirements from employee contracts and agreements? </t>
  </si>
  <si>
    <t>Can you confirm this is in the survey? (Was not in the manual)</t>
  </si>
  <si>
    <t>GBVHPrevResp4</t>
  </si>
  <si>
    <t xml:space="preserve">Does the enterprise effectively communicate and raise awareness about its confidential complaint mechanisms?  </t>
  </si>
  <si>
    <t>Change to: "Does the enterprise effectively communicate and raise awareness about its confidential complaint mechanisms, including whistle-blower protection, among its employees, suppliers, customers, community members and the general public? Is the complaint mechanism transparent, safe and accessible to everyone?"</t>
  </si>
  <si>
    <t>GBVHPrevResp5</t>
  </si>
  <si>
    <t xml:space="preserve">Does the enterprise provide annual training on zero tolerance of all forms of violence to all employees, including sexual harassment, and engaging in acts of sexual exploitation of women and girls while on business travel? </t>
  </si>
  <si>
    <t>GBVHPrevResp6</t>
  </si>
  <si>
    <t>Does the enterprise have confidential grievance reporting, resolution, and non-retaliation mechanisms in place which are open to employees, community members and the supply chain?</t>
  </si>
  <si>
    <t>Make a bonus for micro, because confidentiality may not be possible
Change to: "Does the enterprise have confidential grievance reporting, resolution, and non-retaliation mechanisms which are open to employees, community members and the supply chain?"</t>
  </si>
  <si>
    <t>GBVHPrevResp7</t>
  </si>
  <si>
    <t xml:space="preserve">Does the enterprise have a policy or practice that supports victims of domestic violence and abuse that occur between opposite or same-sex intimate partners of any age, who may or may not be married or living together? </t>
  </si>
  <si>
    <t>Change to: "Does the enterprise have a policy or practice that supports survivors of domestic violence and abuse that occurs between opposite or same-sex intimate partners of any age, who may or may not be married or living together?"</t>
  </si>
  <si>
    <t>GBVHPrevResp9</t>
  </si>
  <si>
    <t>Does the enterprise provide vital information about the issue of violence against women, including helplines, crisis centres, law firms and contacts for women’s shelters and specialized organizations that offer support?</t>
  </si>
  <si>
    <t>Change to: "Does the enterprise provide vital information about violence against women, including helplines, crisis centres, law firms and contacts for women’s shelters and specialised organisations that offer support?"</t>
  </si>
  <si>
    <t>General1</t>
  </si>
  <si>
    <t>Enterprise Name</t>
  </si>
  <si>
    <t>General10</t>
  </si>
  <si>
    <t>What is the main sector in which the enterprise operates?</t>
  </si>
  <si>
    <t>General11</t>
  </si>
  <si>
    <t>If Other, What is the main sector in which the enterprise operates?</t>
  </si>
  <si>
    <t>General12</t>
  </si>
  <si>
    <t>Is there a thematic focus of the enterprise or specific projects? (select all that apply)</t>
  </si>
  <si>
    <t>General13</t>
  </si>
  <si>
    <t>What kind of support to strengthen how gender smart your enterprise is might you be interested in (select all that apply)?</t>
  </si>
  <si>
    <t>General14</t>
  </si>
  <si>
    <t>Did someone request for you to complete this form?</t>
  </si>
  <si>
    <t>General15</t>
  </si>
  <si>
    <t>What is the name of the organization that requested this survey be completed?</t>
  </si>
  <si>
    <t>General16</t>
  </si>
  <si>
    <t>Is this survey being completed by a third-party assessor on behalf of the enterprise?</t>
  </si>
  <si>
    <t>General17</t>
  </si>
  <si>
    <t>What is the first and last name of the third-party evaluator completing this assessment?</t>
  </si>
  <si>
    <t>General18</t>
  </si>
  <si>
    <t>Title of Individual Third Party Evaluator</t>
  </si>
  <si>
    <t>General19</t>
  </si>
  <si>
    <t>Third Party Evaluator Email</t>
  </si>
  <si>
    <t>General2</t>
  </si>
  <si>
    <t>What is the most recent completed quarter for which you are submitting data?</t>
  </si>
  <si>
    <t>General20</t>
  </si>
  <si>
    <t>Third Party Evaluator Contact Phone Number</t>
  </si>
  <si>
    <t>General21</t>
  </si>
  <si>
    <t>Contact Name</t>
  </si>
  <si>
    <t>General22</t>
  </si>
  <si>
    <t>Contact Title</t>
  </si>
  <si>
    <t>General23</t>
  </si>
  <si>
    <t>Contact Email</t>
  </si>
  <si>
    <t>General24</t>
  </si>
  <si>
    <t>Contact Phone Number</t>
  </si>
  <si>
    <t>General25</t>
  </si>
  <si>
    <t>Is the authorizing agent from the enterprise under assessment the same as the main contact person identified above?</t>
  </si>
  <si>
    <t>General26</t>
  </si>
  <si>
    <t>Authorizing Agent Name</t>
  </si>
  <si>
    <t>General27</t>
  </si>
  <si>
    <t>Authorizing Agent Title</t>
  </si>
  <si>
    <t>General28</t>
  </si>
  <si>
    <t>Authorizing Agent Email</t>
  </si>
  <si>
    <t>General29</t>
  </si>
  <si>
    <t>Authorizing Agent Phone Number</t>
  </si>
  <si>
    <t>General3</t>
  </si>
  <si>
    <t>Enterprise Type</t>
  </si>
  <si>
    <t>General30</t>
  </si>
  <si>
    <t>Attach supporting documentation (optional)</t>
  </si>
  <si>
    <t>Upload a logo to display on your dashboard (optional)</t>
  </si>
  <si>
    <t>General31</t>
  </si>
  <si>
    <t>Please upload files with detailed employee-specific records for the most recent annual reporting period.</t>
  </si>
  <si>
    <t>General4</t>
  </si>
  <si>
    <t>Enterprise Size</t>
  </si>
  <si>
    <t>General5</t>
  </si>
  <si>
    <t>What is the primary country of the enterprise's headquarters?</t>
  </si>
  <si>
    <t>General6</t>
  </si>
  <si>
    <t>What currency is your financial reporting in that you will use throughout the survey modules to report revenue, income, EBITDA, etc.?</t>
  </si>
  <si>
    <t>In which countries does the enterprise operate?</t>
  </si>
  <si>
    <t>General7</t>
  </si>
  <si>
    <t>Enterprise's Website</t>
  </si>
  <si>
    <t>General8</t>
  </si>
  <si>
    <t>Enterprise's LinkedIn Profile</t>
  </si>
  <si>
    <t>General9</t>
  </si>
  <si>
    <t>Enterprise's Twitter Handle</t>
  </si>
  <si>
    <t>GenLensPolicies1</t>
  </si>
  <si>
    <t>Does the enterprise have diversity, gender equality and diversity initiatives, including policies and specific targets?</t>
  </si>
  <si>
    <t>GenLensPolicies10</t>
  </si>
  <si>
    <t xml:space="preserve">Does the enterprise have an organisation-wide gender equality strategy that includes a business case or rationale for investment in gender equality and diversity?	</t>
  </si>
  <si>
    <t>GenLensPolicies11</t>
  </si>
  <si>
    <t xml:space="preserve">Are the enterprise gender equality strategy and overarching business strategy complementary? </t>
  </si>
  <si>
    <t>GenLensPolicies12</t>
  </si>
  <si>
    <t>Does the enterprise have an organisation-wide gender equality strategy that was developed in consultation with an equal representation of employees and/or external stakeholders?</t>
  </si>
  <si>
    <t>Change to: "Does the enterprise have an organisation-wide gender equality strategy that was developed in consultation with equal representation of employees and external stakeholders?"</t>
  </si>
  <si>
    <t>GenLensPolicies13</t>
  </si>
  <si>
    <t>Does the enterprise have an organisation-wide gender equality strategy that identifies specific priority areas where further improvement can be made? </t>
  </si>
  <si>
    <t>Delete: too similar to previous</t>
  </si>
  <si>
    <t>GenLensPolicies14</t>
  </si>
  <si>
    <t>Does the enterprise create support groups or networks for women employees?</t>
  </si>
  <si>
    <t>GenLensPolicies15</t>
  </si>
  <si>
    <t>Does the enterprise regularly engage with peers to determine industry best practices on incorporating gender equality into the development of policies and procedures?</t>
  </si>
  <si>
    <t>Change to: "Does the enterprise regularly engage with peers to determine industry best practices on incorporating gender equality when developing policies and procedures?Does the enterprise measure against its gender diversity targets? "</t>
  </si>
  <si>
    <t>GenLensPolicies16</t>
  </si>
  <si>
    <t>Does the enterprise have specific diversity and inclusion targets in place and measure progress against its targets?</t>
  </si>
  <si>
    <t>Change to: "Does the enterprise measure against its gender diversity targets?"</t>
  </si>
  <si>
    <t>GenLensPolicies17</t>
  </si>
  <si>
    <t>Does the enterprise involve women in formulating its business strategies, policies, and practices?</t>
  </si>
  <si>
    <t>GenLensPolicies18</t>
  </si>
  <si>
    <t xml:space="preserve">Does the enterprise regularly conduct policy audits and reviews with a gender equality lens and amend the policies and processes as necessary?  </t>
  </si>
  <si>
    <t>Change to: "Does the enterprise regularly conduct policy audits and reviews with a gender equality lens, including recruitment and selection, performance, management, remuneration, training and development, talent identification, leadership capability models and career structure? Does it amend policies and processes as necessary?"</t>
  </si>
  <si>
    <t>GenLensPolicies19</t>
  </si>
  <si>
    <t>Does the enterprise have any policies around whistleblowing and subsequent retaliation to whistle-blowers covering gender based violence and harassment and other forms of misconduct?</t>
  </si>
  <si>
    <t>Change to: "Does the enterprise have any policies around whistleblowing and subsequent retaliation to whistle-blowers covering gender-based violence and harassment and other forms of misconduct?"</t>
  </si>
  <si>
    <t>GenLensPolicies2</t>
  </si>
  <si>
    <t xml:space="preserve">Does the enterprise include both men and women in the planning, design, and budgeting of projects and programs implemented at a business unit level?	</t>
  </si>
  <si>
    <t>GenLensPolicies20</t>
  </si>
  <si>
    <t xml:space="preserve">Is performance against gender equality goals outlined in the overall business strategy and any enterprise action plan, and tracked and reported to the Board or other stakeholders (as appropriate)? </t>
  </si>
  <si>
    <t>Change to: "Is performance against gender equality goals tracked and reported to the Board?"</t>
  </si>
  <si>
    <t>GenLensPolicies21</t>
  </si>
  <si>
    <t>Has the enterprise released a public written statement or commitment outlining an enterprise commitment to gender equality and women’s empowerment?</t>
  </si>
  <si>
    <t>GenLensPolicies22</t>
  </si>
  <si>
    <t>What policies or programs address barriers to women's quality employment at the enterprise?</t>
  </si>
  <si>
    <t>GenLensPolicies23</t>
  </si>
  <si>
    <t>Tell us more about the other gender smart policies and programs you have in place.</t>
  </si>
  <si>
    <t>GenLensPolicies24</t>
  </si>
  <si>
    <t>Does the enterprise report its performance against the set gender equality goals in its annual report, impact report, case studies or other publications?</t>
  </si>
  <si>
    <t>GenLensPolicies25</t>
  </si>
  <si>
    <t>Do these groups or networks effectively engage men on issues of masculinity and gender equality?</t>
  </si>
  <si>
    <t>GenLensPolicies3</t>
  </si>
  <si>
    <t xml:space="preserve">Does the enterprise apply a gender equality and diversity lens with respect to decision-making at a business unit level? </t>
  </si>
  <si>
    <t>Change to: "Does the enterprise apply a gender equality and diversity lens to decision making at a business unit level? "</t>
  </si>
  <si>
    <t>GenLensPolicies4</t>
  </si>
  <si>
    <t>Does the enterprise acknowledge the effects that having gender balance can have on the achievement of overarching strategic business goals?</t>
  </si>
  <si>
    <t>Delete</t>
  </si>
  <si>
    <t>GenLensPolicies5</t>
  </si>
  <si>
    <t xml:space="preserve">Does the enterprise commit to and have a stated policy on following international gender inclusion standards or best practices beyond compliance with national minimum requirements? </t>
  </si>
  <si>
    <t xml:space="preserve">Change to: Does the enterprise commit to and have a stated policy on following international gender inclusion standards or best practices beyond compliance with national minimum requirements? </t>
  </si>
  <si>
    <t>GenLensPolicies6</t>
  </si>
  <si>
    <t>Does the enterprise communicate its commitment to build a diverse and inclusive culture to all employees and notify employees of any changes?</t>
  </si>
  <si>
    <t>GenLensPolicies7</t>
  </si>
  <si>
    <t>Does the enterprise share gender metrics and outcomes of gender initiatives with their employees?</t>
  </si>
  <si>
    <t>Change to: "Does the enterprise share the outcomes of gender initiatives with employees?"</t>
  </si>
  <si>
    <t>GenLensPolicies8</t>
  </si>
  <si>
    <t>Does the enterprise provide a channel for employees to give feedback on diversity and inclusion-related issues in the workplace?</t>
  </si>
  <si>
    <t>GenLensPolicies9</t>
  </si>
  <si>
    <t xml:space="preserve">Does the enterprise have respect policies or fosters a work environment in which all individuals are treated with respect and dignity and has the right to work in a professional atmosphere and in a workplace that prohibits discrimination and harassment? </t>
  </si>
  <si>
    <t>Change to: "Does the enterprise have respect policies or foster a work environment where all individuals are treated with respect and dignity and have the right to work in a professional atmosphere and in a workplace that prohibits discrimination and harassment?"</t>
  </si>
  <si>
    <t>GenProcure1</t>
  </si>
  <si>
    <t xml:space="preserve">Does the enterprise use different channels to include more women-led an women-owned enterprises? </t>
  </si>
  <si>
    <t>Change to: "Does the enterprise use different channels to include more women-led and women-owned enterprises? "</t>
  </si>
  <si>
    <t>GenProcure10</t>
  </si>
  <si>
    <t>Does the enterprise have specific diversity and inclusion targets in place?</t>
  </si>
  <si>
    <t>Already asked, remove</t>
  </si>
  <si>
    <t>GenProcure11</t>
  </si>
  <si>
    <t>Does the enterprise encourage and support its suppliers to adopt policies and practices that promote women’s empowerment?</t>
  </si>
  <si>
    <t>GenProcure12</t>
  </si>
  <si>
    <t>Does the enterprise use supplier data to review performance and risk assessment?</t>
  </si>
  <si>
    <t>GenProcure13</t>
  </si>
  <si>
    <t>Does the enterprise use gender disaggregated data to develop performance metrics to track its initiatives in pursuing gender responsive procurement?</t>
  </si>
  <si>
    <t>Change to: "Does the enterprise use gender-disaggregated data to track its initiatives in pursuing gender-responsive procurement?"</t>
  </si>
  <si>
    <t>Is there an individual responsible for implementing gender equality and diversity in the enterprise’s supply chains?</t>
  </si>
  <si>
    <t>Add this question</t>
  </si>
  <si>
    <t>GenProcure16</t>
  </si>
  <si>
    <t>Does the enterprise disclose information about how they promote gender equality in their supply chains?</t>
  </si>
  <si>
    <t>Change to: "Does the enterprise disclose information about how it promotes gender equality in its supply chains?"</t>
  </si>
  <si>
    <t>GenProcure17</t>
  </si>
  <si>
    <t>Does the Board track key performance metrics of its initiatives relating to gender-responsive procurement?</t>
  </si>
  <si>
    <t>GenProcure18</t>
  </si>
  <si>
    <t xml:space="preserve">Does the enterprise pay its suppliers based on the agreed terms? </t>
  </si>
  <si>
    <t>GenProcure19</t>
  </si>
  <si>
    <t>Has the enterprise incorporated performance indicators on gender equality at all levels of the organization with respect to performance plans and assessments, from top executives, staff as well as suppliers, contractors, and vendors?</t>
  </si>
  <si>
    <t>GenProcure2</t>
  </si>
  <si>
    <t>Does the enterprise regularly review and update its procurement policies and processes as necessary to ensure the integration of gender equality and diversity?</t>
  </si>
  <si>
    <t>Change to: "Does the enterprise review its procurement policies and processes to integrate gender equality and diversity?"</t>
  </si>
  <si>
    <t>GenProcure3</t>
  </si>
  <si>
    <t>Does the enterprise communicate policies on gender-responsive procurement across the organisation?</t>
  </si>
  <si>
    <t>GenProcure4</t>
  </si>
  <si>
    <t xml:space="preserve">Does the enterprise have a communication strategy to raise awareness with relevant stakeholders about gender-responsive procurement?  </t>
  </si>
  <si>
    <t>GenProcure5</t>
  </si>
  <si>
    <t xml:space="preserve">Does the enterprise provide feedback and/or training to its suppliers to improve their products or services? </t>
  </si>
  <si>
    <t>Change to: "Does the enterprise provide feedback or training to its suppliers to improve their products or services?"</t>
  </si>
  <si>
    <t>GenProcure6</t>
  </si>
  <si>
    <t>Does the enterprise conduct supplier audits and use code of conduct requiring suppliers to promote gender equality and diversity and/or support human rights?</t>
  </si>
  <si>
    <t>Change to: "Does the enterprise conduct supplier audits and apply a code of conduct using language requiring suppliers to promote gender equality and diversity and support human rights?"</t>
  </si>
  <si>
    <t>GenProcure7</t>
  </si>
  <si>
    <t xml:space="preserve">Does the enterprise provide training to its procurement personnel to support its diversity and inclusion policy? </t>
  </si>
  <si>
    <t>GenProcure8</t>
  </si>
  <si>
    <t>Does the enterprise proactively recruit women for procurement roles and provide training to strengthen the women talent pool and women’s leadership in this area?</t>
  </si>
  <si>
    <t>GenProcure9</t>
  </si>
  <si>
    <t>Does the enterprise provide feedback and/or training to its suppliers, particularly women owned enterprises, to improve their products or services?</t>
  </si>
  <si>
    <t>Change to: "Does the enterprise provide feedback or training to its suppliers, particularly women-owned enterprises, to improve their products or services?"</t>
  </si>
  <si>
    <t>GenRecruit1</t>
  </si>
  <si>
    <t>Does the enterprise have an approach to ensure non-discrimination and equal opportunity in recruitment processes?</t>
  </si>
  <si>
    <t>GenRecruit10</t>
  </si>
  <si>
    <t xml:space="preserve">Does the enterprise take proactive steps to recruit women at all levels or in traditionally underrepresented roles?		</t>
  </si>
  <si>
    <t>GenRecruit11</t>
  </si>
  <si>
    <t>Does the enterprise have a gender-balanced recruitment process?</t>
  </si>
  <si>
    <t>Change to: "Does the enterprise have a gender balanced recruitment process (i.e. women and men are represented on search, interview and appointment panels)?"</t>
  </si>
  <si>
    <t>GenRecruit12</t>
  </si>
  <si>
    <t>Does the enterprise employ tools or techniques to ensure fair hiring practices?</t>
  </si>
  <si>
    <t>GenRecruit13</t>
  </si>
  <si>
    <t xml:space="preserve">Are exit interviews conducted with leaving employees? </t>
  </si>
  <si>
    <t>Make #24 a follow up: "If so, are gender-related questions (e.g. gender discrimination) included?"</t>
  </si>
  <si>
    <t>GenRecruit14</t>
  </si>
  <si>
    <t>Does the enterprise have due diligence and remediation processes in place to identify and address violations of recruitment policies that are based on gender discrimination?</t>
  </si>
  <si>
    <t>Change to: "Does the enterprise have due diligence and remediation processes to identify and address violations of recruitment policies based on gender discrimination?"</t>
  </si>
  <si>
    <t>GenRecruit15</t>
  </si>
  <si>
    <t>Does the enterprise analyse potential gender biases in job advertisements, selection criteria and hiring process?</t>
  </si>
  <si>
    <t>Delete too similar to 8 &amp; 9</t>
  </si>
  <si>
    <t>GenRecruit16</t>
  </si>
  <si>
    <t>Does the enterprise ensure that both women and men candidates are shortlisted for interviews?</t>
  </si>
  <si>
    <t>Delete similar to 11</t>
  </si>
  <si>
    <t>GenRecruit17</t>
  </si>
  <si>
    <t>Does the enterprise regularly collect data on women’s participation in different levels within the organization?</t>
  </si>
  <si>
    <t>Change to: "Does the enterprise regularly collect data on women’s participation in different levels?"</t>
  </si>
  <si>
    <t>GenRecruit18</t>
  </si>
  <si>
    <t>Does your enterprise track recruitments, promotions, and resignations by gender at every level?</t>
  </si>
  <si>
    <t>GenRecruit19</t>
  </si>
  <si>
    <t>Does the enterprise keep data on applications received, candidates invited, and candidates actually hired, disaggregated by gender?</t>
  </si>
  <si>
    <t>GenRecruit2</t>
  </si>
  <si>
    <t xml:space="preserve">Does the enterprise have a policy that prohibits inquiring about a candidate's personal status in job applications or during interview processes? </t>
  </si>
  <si>
    <t>Change to: "Does the enterprise have a policy that prohibits inquiring about a candidate's personal status (e.g. marital status, pregnancy or care responsibilities) in job applications or during interviews?"</t>
  </si>
  <si>
    <t>GenRecruit20</t>
  </si>
  <si>
    <t>Does the enterprise share gender diversity performance with their employees?</t>
  </si>
  <si>
    <t>Change to: "Does the enterprise share gender diversity data with its employees?"</t>
  </si>
  <si>
    <t>GenRecruit21</t>
  </si>
  <si>
    <t>Does the enterprise have gender diversity goals with an implemented an action plan, and reports its progress to the Board?</t>
  </si>
  <si>
    <t>Change to: "Does the enterprise have gender diversity goals with an accompanying action plan that are regularly report to the Board?"</t>
  </si>
  <si>
    <t>GenRecruit22</t>
  </si>
  <si>
    <t>Does the enterprise conduct and review employee satisfaction surveys to evaluate gender inclusivity of the organization?</t>
  </si>
  <si>
    <t>Change to: "Does the enterprise conduct and review employee satisfaction surveys to evaluate gender inclusivity?"</t>
  </si>
  <si>
    <t>GenRecruit23</t>
  </si>
  <si>
    <t xml:space="preserve">Does the enterprise set a target for gender representation, record, and review gender-related hiring profiles? </t>
  </si>
  <si>
    <t>Change to: "Does the enterprise set a target for gender representation, and record and review gender-related hiring profiles? "</t>
  </si>
  <si>
    <t>GenRecruit24</t>
  </si>
  <si>
    <t>If exit interviews are conducted, are gender-related questions, for example, gender discrimination, included in the interview?</t>
  </si>
  <si>
    <t>Move to after 13: Change to: ""If so, are gender-related questions (e.g. gender discrimination) included?"</t>
  </si>
  <si>
    <t>GenRecruit25</t>
  </si>
  <si>
    <t xml:space="preserve">Is there an appointed individual responsible for gender representation goals? </t>
  </si>
  <si>
    <t>Change to: "Is there an individual responsible for gender representation goals?"</t>
  </si>
  <si>
    <t>GenRecruit3</t>
  </si>
  <si>
    <t>Does the enterprise have gender equality and diversity goals?</t>
  </si>
  <si>
    <t>GenRecruit4</t>
  </si>
  <si>
    <t>Does the enterprise communicate approaches to ensure non-discrimination in recruitment to its hiring managers? </t>
  </si>
  <si>
    <t>GenRecruit5</t>
  </si>
  <si>
    <t>Does the enterprise communicate its non-discrimination and equal opportunity policy in job postings, potential employees in job applications, and at the time of hiring?</t>
  </si>
  <si>
    <t>GenRecruit6</t>
  </si>
  <si>
    <t>Does the enterprise set up mandatory training for the whole recruitment team to understand potential unconscious biases in recruitment and selection processes?</t>
  </si>
  <si>
    <t>Change to: "Does the enterprise provide mandatory training for the whole recruitment team to understand potential unconscious biases in recruitment and selection?"</t>
  </si>
  <si>
    <t>GenRecruit7</t>
  </si>
  <si>
    <t>Does the enterprise advertise job vacancies through multiple media channels to ensure the greatest reach and diverse candidate pool?</t>
  </si>
  <si>
    <t>GenRecruit8</t>
  </si>
  <si>
    <t>Are there clear selection criteria which are free of gender bias?</t>
  </si>
  <si>
    <t>Change to: "Does the enterprise have clear selection criteria specific to each role which are examined for gender bias and applied equally across all candidates?"</t>
  </si>
  <si>
    <t>GenRecruit9</t>
  </si>
  <si>
    <t>Does the enterprise review job descriptions and recruitment advertisements to ensure gender-neutral language and images are used?</t>
  </si>
  <si>
    <t>Change to: "Does the enterprise review job descriptions and recruitment advertisements to use gender-neutral language and images? "</t>
  </si>
  <si>
    <t>GenValueChain1</t>
  </si>
  <si>
    <t>Does the enterprise consider the specific needs of its target customers, both men and women, in the design of its products and/or services?</t>
  </si>
  <si>
    <t>GenValueChain10</t>
  </si>
  <si>
    <t>Does the enterprise have a different marketing strategy for its women customers?</t>
  </si>
  <si>
    <t>Change to: "Does the enterprise have a different marketing strategy for its women customers that is respectful and free of harmful stereotypes?"</t>
  </si>
  <si>
    <t>GenValueChain12</t>
  </si>
  <si>
    <t>Does the enterprise track customer user experience to ascertain customer satisfaction and areas of improvement by gender?</t>
  </si>
  <si>
    <t>GenValueChain13</t>
  </si>
  <si>
    <t>Does the enterprise measure revenues generated from women customers?</t>
  </si>
  <si>
    <t>GenValueChain14</t>
  </si>
  <si>
    <t>Does the Board review customer feedback to ensure the unmet needs of women and men are being evaluated and that actions are taken to address gaps?</t>
  </si>
  <si>
    <t>Change to: "Does the Board review customer feedback to ensure the unmet needs of women and men are evaluated and that actions are taken to address gaps?"</t>
  </si>
  <si>
    <t>GenValueChain15</t>
  </si>
  <si>
    <t>Does the enterprise introduce products that address the unmet needs or ultimately benefit women?</t>
  </si>
  <si>
    <t>Remove, similar to 14</t>
  </si>
  <si>
    <t>GenValueChain16</t>
  </si>
  <si>
    <t>Does the enterprise conduct product testing on both men and women to ensure their specific needs are being met by product and/or service offerings?</t>
  </si>
  <si>
    <t>Change to: "Does the enterprise conduct product testing on both men and women to ensure their specific needs are met by product and service offerings?"</t>
  </si>
  <si>
    <t>GenValueChain17</t>
  </si>
  <si>
    <t>Does the enterprise communicate publicly its commitment to having a gendered approach in its business processes?</t>
  </si>
  <si>
    <t>GenValueChain18</t>
  </si>
  <si>
    <t>How does this fund have a gender lens or specifically or disproportionately benefit women?</t>
  </si>
  <si>
    <t>GenValueChain19</t>
  </si>
  <si>
    <t>How does this enterprise's or on-lending facility's product or service specifically or disproportionately benefit women?</t>
  </si>
  <si>
    <t>GenValueChain2</t>
  </si>
  <si>
    <t>Does the enterprise use gender disaggregated data in its business processes to guide product or service design and/or sales and marketing and/or after-sales support?</t>
  </si>
  <si>
    <t>Change to: "Does the enterprise use gender-disaggregated data in its business processes to guide product or service design, sales and marketing and after-sales support?"</t>
  </si>
  <si>
    <t>GenValueChain20</t>
  </si>
  <si>
    <t>How many direct customers or clients do you have?</t>
  </si>
  <si>
    <t>GenValueChain21</t>
  </si>
  <si>
    <t>How many of your direct customers or clients are women?</t>
  </si>
  <si>
    <t>GenValueChain22</t>
  </si>
  <si>
    <t>Formula (Hidden) Field: % of customers who are women</t>
  </si>
  <si>
    <t>GenValueChain23</t>
  </si>
  <si>
    <t>How many people currently use your product or service?</t>
  </si>
  <si>
    <t>GenValueChain24</t>
  </si>
  <si>
    <t>How many people currently use your product or service who are women?</t>
  </si>
  <si>
    <t>GenValueChain25</t>
  </si>
  <si>
    <t>Formula (Hidden) Field: % of product users who are women</t>
  </si>
  <si>
    <t>GenValueChain3</t>
  </si>
  <si>
    <t xml:space="preserve">Does the enterprise include women in its design and sales and marketing teams to serve its women customers? </t>
  </si>
  <si>
    <t>Change to: "Does the enterprise include women in its design, sales and marketing teams to serve its women customers?"</t>
  </si>
  <si>
    <t>GenValueChain4</t>
  </si>
  <si>
    <t>Does the enterprise communicate to its employees its gendered approach to its business processes encompassing customer targeting, R&amp;D, and marketing?</t>
  </si>
  <si>
    <t>Change to: "Does the enterprise communicate to its employees its gendered approach to business processes encompassing customer targeting, R&amp;D and marketing?"</t>
  </si>
  <si>
    <t>GenValueChain5</t>
  </si>
  <si>
    <t>Does the enterprise provide feedback mechanisms from its customers to inform any deficiencies in product or service delivery?</t>
  </si>
  <si>
    <t>Change to: "Does the enterprise provide feedback mechanisms for its customers to inform deficiencies in product or service delivery?"</t>
  </si>
  <si>
    <t>GenValueChain6</t>
  </si>
  <si>
    <t>Does the enterprise consider women’s needs and preferences in its product and/or delivery systems?</t>
  </si>
  <si>
    <t>Change to: "Does the enterprise consider women’s needs and preferences in its product and delivery systems?"</t>
  </si>
  <si>
    <t>GenValueChain7</t>
  </si>
  <si>
    <t>Does the enterprise promote positive images of women and girls in its marketing campaigns?</t>
  </si>
  <si>
    <t>GenValueChain8</t>
  </si>
  <si>
    <t xml:space="preserve">Does the enterprise review its communications and marketing materials to ensure that they do not perpetuate gender stereotypes? </t>
  </si>
  <si>
    <t>GenValueChain9</t>
  </si>
  <si>
    <t xml:space="preserve">Does the enterprise conduct research on the consumer behaviour and preferences of its customer using gender-segregated data and analysis?  </t>
  </si>
  <si>
    <t>Change to: "Does the enterprise research consumer behaviour and customer preferences using gender-disaggregated data and analysis?  "</t>
  </si>
  <si>
    <t>HlthInsurPolicies1</t>
  </si>
  <si>
    <t>Does the enterprise provide healthcare insurance, including critical illness and disability benefits, for all employees?</t>
  </si>
  <si>
    <t>HlthInsurPolicies10</t>
  </si>
  <si>
    <t>Does the enterprise consult with women and men in their employee pool to determine if health services and benefits meet employee needs?</t>
  </si>
  <si>
    <t>HlthInsurPolicies11</t>
  </si>
  <si>
    <t>Does the enterprise provide onsite health services or establish linkages with local health clinics and service providers for referral purposes that cover the specific health needs of women?</t>
  </si>
  <si>
    <t>Change to: "Does the enterprise provide onsite health services or establish linkages with local health clinics and service providers for referral purposes that cover the specific health needs of women (including reproductive, maternal and newborn health)?"</t>
  </si>
  <si>
    <t>HlthInsurPolicies12</t>
  </si>
  <si>
    <t>Does the enterprise provide options for private insurance packages that cover the specific health needs of women?</t>
  </si>
  <si>
    <t>HlthInsurPolicies13</t>
  </si>
  <si>
    <t>Does the enterprise conduct employee satisfaction surveys that include health care benefits?</t>
  </si>
  <si>
    <t>HlthInsurPolicies14</t>
  </si>
  <si>
    <t>Does the enterprise review its insurance policies and practices, and benchmark these against peers and/or industry norms?</t>
  </si>
  <si>
    <t>Change to: "Does the enterprise review its insurance policies and practices, and benchmark these against peers and industry norms?"</t>
  </si>
  <si>
    <t>HlthInsurPolicies15</t>
  </si>
  <si>
    <t xml:space="preserve">Does the enterprise track the types of health services provided at the workplace and collect information on who is using the services, disaggregated by gender? </t>
  </si>
  <si>
    <t>Change to: "Does the enterprise track the types of health services provided at the workplace and collect information on who uses the services, disaggregated by gender?"</t>
  </si>
  <si>
    <t>HlthInsurPolicies16</t>
  </si>
  <si>
    <t>Does the enterprise request feedback from third-party experts, such as NGOs or other independent organizations specialized in women’s health needs, who could identify any potential gaps and areas for improvement?</t>
  </si>
  <si>
    <t>Change to: "Does the enterprise request feedback from third-party experts, such as NGOs or other independent organisations specialised in women’s health needs, who can identify gaps and areas for improvement?"</t>
  </si>
  <si>
    <t>HlthInsurPolicies17</t>
  </si>
  <si>
    <t>Does the enterprise actively address deficiencies of its employee health insurance policies?</t>
  </si>
  <si>
    <t>HlthInsurPolicies18</t>
  </si>
  <si>
    <t>Does the enterprise track or report its progress and target improvement (if any) to the Board?</t>
  </si>
  <si>
    <t>HlthInsurPolicies2</t>
  </si>
  <si>
    <t>Does the enterprise equally provide healthcare insurance benefits above what is required by regulations for all employees?</t>
  </si>
  <si>
    <t>Change to: "Does the enterprise provide healthcare insurance benefits above what is required by regulations equally for all employees?"</t>
  </si>
  <si>
    <t>HlthInsurPolicies3</t>
  </si>
  <si>
    <t>Does the enterprise have a stand-alone policy or a commitment embedded in a broader enterprise policy that recognises the different health needs of women and men?</t>
  </si>
  <si>
    <t>HlthInsurPolicies4</t>
  </si>
  <si>
    <t>Does the enterprise communicate its insurance policies to its employees and notify employees of any changes?</t>
  </si>
  <si>
    <t>Change to: "Does the enterprise communicate its insurance policies to employees and notify employees of any changes?"</t>
  </si>
  <si>
    <t>HlthInsurPolicies5</t>
  </si>
  <si>
    <t>Does the enterprise provide information to employees about its health protection, health promotion and disease prevention programs?</t>
  </si>
  <si>
    <t>Change to: "Does the enterprise provide information to employees about health protection, health promotion and disease prevention programs?"</t>
  </si>
  <si>
    <t>HlthInsurPolicies6</t>
  </si>
  <si>
    <t>Does the enterprise follow health and safety regulations and related requirements?</t>
  </si>
  <si>
    <t>HlthInsurPolicies7</t>
  </si>
  <si>
    <t>Does the enterprise provide family planning information or training?</t>
  </si>
  <si>
    <t>HlthInsurPolicies8</t>
  </si>
  <si>
    <t xml:space="preserve">Does the enterprise provide health-related information in line with local or national contexts, especially when there are public health outbreaks that can disproportionally affect women? </t>
  </si>
  <si>
    <t>HlthInsurPolicies9</t>
  </si>
  <si>
    <t xml:space="preserve">Does the enterprise provide health coverage to the employee’s spouse or domestic partner and family members through group medical insurance? Employees may share in the payment for coverage.	</t>
  </si>
  <si>
    <t>MiddleRep1</t>
  </si>
  <si>
    <t>Formula (Hidden) Field: % of women in middle management over number of TOTAL employees in middle management</t>
  </si>
  <si>
    <t>MiddleRep2</t>
  </si>
  <si>
    <t>What is the total number of middle managers at the enterprise?</t>
  </si>
  <si>
    <t>MiddleRep3</t>
  </si>
  <si>
    <t>What is the total number of women in middle manager roles at the enterprise?</t>
  </si>
  <si>
    <t>PerfEvalProg1</t>
  </si>
  <si>
    <t>Does the enterprise have clear criteria for rewards that are free of gender bias and link to the performance review process?</t>
  </si>
  <si>
    <t>Change to: "Does the enterprise have clear criteria for rewards that are free of gender bias and that link to performance evaluation?"</t>
  </si>
  <si>
    <t>PerfEvalProg10</t>
  </si>
  <si>
    <t>Does the enterprise review performance appraisals by gender and analyse any emerging biases and work to eliminate pro-male or pro-childless criteria and competencies?</t>
  </si>
  <si>
    <t>PerfEvalProg11</t>
  </si>
  <si>
    <t>Does the enterprise track the progress of gender representation in the organisation?</t>
  </si>
  <si>
    <t>PerfEvalProg12</t>
  </si>
  <si>
    <t>Does the enterprise report its progress and target improvement in gender representation to the Board of Directors ("Board") and stakeholders?</t>
  </si>
  <si>
    <t>Change to: "Does the enterprise report its progress and target improvement in gender representation to the Board and stakeholders?"</t>
  </si>
  <si>
    <t>PerfEvalProg13</t>
  </si>
  <si>
    <t>Are senior leaders accountable for progress on diversity goals and are these reflected in their performance review?</t>
  </si>
  <si>
    <t>PerfEvalProg14</t>
  </si>
  <si>
    <t>Does the enterprise publicly report to enterprise stakeholders on the total number of women, as compared to men, in management and senior leadership level positions and in promotions?</t>
  </si>
  <si>
    <t>Change to: "Does the enterprise publicly report to stakeholders on the total number of women (compared with men) in management anDoes the enterprise publicly report to stakeholders on the total number of women (compared with men) in management and senior leadership positions and in promotions?"</t>
  </si>
  <si>
    <t>PerfEvalProg2</t>
  </si>
  <si>
    <t xml:space="preserve">Does the enterprise exhibit transparency with regards to objectives, and have specific and clear evaluation criteria for performance evaluation and promotion? </t>
  </si>
  <si>
    <t>PerfEvalProg3</t>
  </si>
  <si>
    <t>Does the enterprise use women role models?</t>
  </si>
  <si>
    <t>Also include for Micro, 
Change to: "Does the enterprise highlight women as role models in internal and external communications?"</t>
  </si>
  <si>
    <t>PerfEvalProg4</t>
  </si>
  <si>
    <t>Does the enterprise clearly communicate performance criteria and set development goals at the beginning of the performance period?  </t>
  </si>
  <si>
    <t>Change to: "Does the enterprise clearly communicate performance criteria and set professional development goals at the beginning of the performance period? "</t>
  </si>
  <si>
    <t>PerfEvalProg5</t>
  </si>
  <si>
    <t>Does enterprise leadership actively and openly promote and encourage recruitment and promotion from diverse talent pools?</t>
  </si>
  <si>
    <t>Move to Implementation</t>
  </si>
  <si>
    <t>PerfEvalProg6</t>
  </si>
  <si>
    <t>Does the enterprise analyse potential gender biases in the evaluation and promotion process and conduct multiple evaluations by asking several people to evaluate individuals to have multiple data points and thereby encourage a broader perspective on performance, both of which act to reduce bias?</t>
  </si>
  <si>
    <t>Change to: "Does the enterprise analyse potential gender biases in the evaluation and promotion process and conduct multiple evaluations by asking several people to evaluate individuals to have multiple data points and thereby encourage a broader perspective on performance, both of which reduce bias?"</t>
  </si>
  <si>
    <t>PerfEvalProg7</t>
  </si>
  <si>
    <t>Does the enterprise provide unconscious bias training to people managers?</t>
  </si>
  <si>
    <t>PerfEvalProg8</t>
  </si>
  <si>
    <t>Does the enterprise actively seek to balance women representation in managerial and senior-level positions to implement its gender equality and diversity policy?</t>
  </si>
  <si>
    <t>Change to: "Does the enterprise actively seek to balance women’s representation in managerial and senior-level positions?"</t>
  </si>
  <si>
    <t>PerfEvalProg9</t>
  </si>
  <si>
    <t>Does the enterprise track evaluations and promotions by gender?</t>
  </si>
  <si>
    <t>SeniorRep1</t>
  </si>
  <si>
    <t>Formula (Hidden) Field: % of women in senior management over the number of TOTAL employees in senior management</t>
  </si>
  <si>
    <t>SeniorRep2</t>
  </si>
  <si>
    <t>What is the total number of senior managers at the enterprise?</t>
  </si>
  <si>
    <t>SeniorRep3</t>
  </si>
  <si>
    <t>What is the total number of women in senior manager roles at the enterprise?</t>
  </si>
  <si>
    <t>TopTenPaid0</t>
  </si>
  <si>
    <t>Formula (Hidden) Field: RATIO of Women/men who are within company’s top 10 percent compensated employees (# women in top 10 compensated/ # men in top 10 compensated) {{TopTenPaid3/ TopTenPaid2}} (NOTE: If BOTH TopTenPaid2 &amp; TopTenPaid3= 0, then NA. It is also OKAY if TopTenPaid3 is MORE than TopTenPaid2. This is possible, and can exceed 100%. The actual value should be put. Where the denominator (men) is 0, then make the ratio and parameter score= 1 (or 100% or ROI score of 5)</t>
  </si>
  <si>
    <t>TopTenPaid1</t>
  </si>
  <si>
    <t>Formula (Hidden) Field: % of Women within the company’s top 10 percent compensated employees (# women in top ten compensated employees/ TOTAL number of top ten compensated employees {{TopTenPaid3/ (TopTenPaid3 +TopTenPaid2}} (NOTE: If BOTH TopTenPaid2 &amp; TopTenPaid3= 0, then NA. It is also OKAY if TopTenPaid3 is MORE than TopTenPaid2. The value will never exceed 100%.</t>
  </si>
  <si>
    <t>TopTenPaid2</t>
  </si>
  <si>
    <t>What was the total number of men within the top 10% compensated employees in the last annual (12-month) reporting period?</t>
  </si>
  <si>
    <t>TopTenPaid3</t>
  </si>
  <si>
    <t>What was the total number of women within the top 10% compensated employees in the last annual (12-month) reporting period?</t>
  </si>
  <si>
    <t>Turnover0</t>
  </si>
  <si>
    <t>Formula (Hidden) Field: RATIO (Last twelve months number of women (separated)/(Last twelve months average number of women employees)/ (Last twelve months number of men (separated)/(Last twelve months average number of men employees) {{(Turnover3/Turnover5)/Turnover2/Turnover4}} (NOTE: If BOTH Turnover 4 &amp; 5 are= 0, then NA. It is also OKAY if Turnover5 is MORE than Turnover4. This is possible, and can exceed 100%. The actual value should be put. Also, it IS possible to have values of 0 for Turnover 2 and/or Turnover 3. The actual value should be put. Where the denominator (men) is 0, then make the ratio and parameter score= 1 (or 100% or ROI score of 5)</t>
  </si>
  <si>
    <t>Turnover1</t>
  </si>
  <si>
    <t>Formula (Hidden) Field: % of women leaving the enterprise.</t>
  </si>
  <si>
    <t>Turnover11</t>
  </si>
  <si>
    <t>Formula (Hidden) Field: % of men leaving the enterprise.</t>
  </si>
  <si>
    <t>Turnover2</t>
  </si>
  <si>
    <t>What is the total number of direct full-time or part-time employees that are men who left the enterprise for any reason within the past 12 months?</t>
  </si>
  <si>
    <t>Turnover3</t>
  </si>
  <si>
    <t>What is the total number of direct full-time or part-time employees that are women who left the enterprise for any reason within the past 12 months?</t>
  </si>
  <si>
    <t>Turnover4</t>
  </si>
  <si>
    <t>What is the average number of direct full-time or part-time employees at the enterprise that are men within the past 12 months?</t>
  </si>
  <si>
    <t>Turnover5</t>
  </si>
  <si>
    <t>What is the average number of direct full-time or part-time employees at the enterprise that are women within the past 12 months?</t>
  </si>
  <si>
    <t>WageEquity0</t>
  </si>
  <si>
    <t>Formula (Hidden) Field: RATIO of Women/men compensation for salaried employees (total women's compensation/ total men's compensation) {{Wage Equity3/ WageEquity2}} (NOTE: If BOTH WageEquity2 &amp; WageEquity3= $0, then NA. It is also OKAY if WageEquity3 is MORE than Wage Equity 2. This is possible, and can exceed 100%. The actual value should be put. The actual value should be put. Where the denominator (men) is 0, then make the ratio and parameter score= 1 (or 100% or ROI score of 5)</t>
  </si>
  <si>
    <t>Formula (Hidden) Field: RATIO of Women/men compensation for salaried employees (total women's compensation/ total men's compensation) {{Wage Equity3/ WageEquity2}} (NOTE: If BOTH WageEquity2 &amp; WageEquity3= $0, then 0. It is also OKAY if WageEquity3 is MORE than Wage Equity 2. This is possible, and can exceed 100%. The actual value should be put. The actual value should be put. Where the denominator (men) is 0, then make the ratio and parameter score= .8 (or 80% or ROI score of 3)</t>
  </si>
  <si>
    <t>WageEquity1</t>
  </si>
  <si>
    <t>Formula (Hidden) Field: % of Women's compensation (total women's compensation/ TOTAL compensation) {{Wage Equity3/ (WageEquity2+WageEquity3}} (NOTE: If BOTH WageEquity2 &amp; WageEquity3= $0, then NA. There will never be a value of 100%.</t>
  </si>
  <si>
    <t>WageEquity2</t>
  </si>
  <si>
    <t>What was the total compensation provided for all salaried (full-time) men in the workforce in the last annual (12-month) reporting period?</t>
  </si>
  <si>
    <t>WageEquity3</t>
  </si>
  <si>
    <t>What was the total compensation provided for all salaried (full-time) women in the workforce in the last annual (12-month) reporting period?</t>
  </si>
  <si>
    <t>WageEquityPT0</t>
  </si>
  <si>
    <t>Formula (Hidden) Field: Compensation RATIO of Last Twelve Months Number of Average Compensation for Women Hourly Workers / Last Twelve Months Number of Average Compensation for Men Hourly Workers {{Wage EquityPT3/ WageEquityPT2}} (NOTE: If BOTH WageEquityPT2 &amp; WageEquityPT3= $0, then NA. It is also OKAY if WageEquityPT3 is MORE than Wage EquityPT 2. This is possible, and can exceed 100%. The actual value should be put. Where the denominator (men) is 0, then make the ratio and parameter score= 1 (or 100% or ROI score of 5)</t>
  </si>
  <si>
    <t>WageEquityPT1</t>
  </si>
  <si>
    <t>Formula (Hidden) Field: % Last Twelve Months Number of Average Compensation for Women Hourly Workers / Last Twelve Months Average Compensation of TOTAL Hourly Workers {{Wage EquityPT3/ (WageEquityPT2+WageEquityPT3)}} (NOTE: If BOTH WageEquityPT2 &amp; WageEquityPT3= $0, then NA. It is also OKAY if WageEquityPT3 is MORE than Wage EquityPT 2. The value will never be more than 100%</t>
  </si>
  <si>
    <t>WageEquityPT2</t>
  </si>
  <si>
    <t>What was the total compensation provided for all hourly (part-time or temporary) men in the workforce in the last annual (12-month) reporting period?</t>
  </si>
  <si>
    <t>WageEquityPT3</t>
  </si>
  <si>
    <t>What was the total compensation provided for all hourly (part-time or temporary) women in the workforce in the last annual (12-month) reporting period?</t>
  </si>
  <si>
    <t>WomWorkforce1</t>
  </si>
  <si>
    <t>Formula (Hidden) Field: % of women over the number of TOTAL salaried employees</t>
  </si>
  <si>
    <t>WomWorkforce2</t>
  </si>
  <si>
    <t>What is the total number of direct, full-time salaried employees at the enterprise?</t>
  </si>
  <si>
    <t>WomWorkforce3</t>
  </si>
  <si>
    <t>What is the total number of direct, full-time salaried employees who are women at the enterprise?</t>
  </si>
  <si>
    <t>WomWorkforce4</t>
  </si>
  <si>
    <t>How many full-time or part-time workers are engaged by primary suppliers of the enterprise?</t>
  </si>
  <si>
    <t>WomWorkforce5</t>
  </si>
  <si>
    <t>How many full-time or part-time women workers are engaged by primary suppliers of the enterprise?</t>
  </si>
  <si>
    <t>WomWorkPT1</t>
  </si>
  <si>
    <t>Formula (Hidden) Field: % of women employees in part-time and temporary workforce over TOTAL number of employees in part-time and temporary workforce (WomWorkPT3+WomWorkPT5)/(WomWorkPT2+WomWorkPT5). If the denominator= 0 for both 2 &amp; 5, then the score should be NA (zero impact on the score).</t>
  </si>
  <si>
    <t>WomWorkPT2</t>
  </si>
  <si>
    <t>What is the total number of direct part-time employees in the enterprise's workforce?</t>
  </si>
  <si>
    <t>WomWorkPT3</t>
  </si>
  <si>
    <t xml:space="preserve">What is the total number of direct, part-time employees who are women at the enterprise?	</t>
  </si>
  <si>
    <t>WomWorkPT4</t>
  </si>
  <si>
    <t>How many seasonal, temporary, or contracted third party workers are in the enterprise's workforce?</t>
  </si>
  <si>
    <t>WomWorkPT5</t>
  </si>
  <si>
    <t>How many seasonal, temporary, or contracted third party workers in the enterprise's workforce are women?</t>
  </si>
  <si>
    <t>WomWorkSupport1</t>
  </si>
  <si>
    <t>Does the enterprise demonstrate recognition of unequal care responsibilities by providinge flexibility around the timing of work to support women with care responsibilities?</t>
  </si>
  <si>
    <t>Change to "Does the enterprise demonstrate recognition of unequal care responsibilities by being flexible around the timing of work to support women with care responsibilities?"</t>
  </si>
  <si>
    <t>WomWorkSupport10</t>
  </si>
  <si>
    <t>Does the enterprise provide paid paternity leave and encourage uptake among its employees?</t>
  </si>
  <si>
    <t>WomWorkSupport11</t>
  </si>
  <si>
    <t xml:space="preserve">Does the enterprise offer maternity protection to ensure no workplace hazards, including chemical, biological and physical hazards for pregnant and breastfeeding women? </t>
  </si>
  <si>
    <t>Change to: "Does the enterprise offer maternity protection to ensure there are no workplace hazards, including chemical, biological and physical hazards (i.e. uses of pesticides, metals, dyes and solvents, noise and vibration, radiation or infectious diseases) for pregnant and breastfeeding women? "</t>
  </si>
  <si>
    <t>WomWorkSupport12</t>
  </si>
  <si>
    <t>Does the enterprise have a policy to continuously assess risks regarding its adverse impact on the health and well-being of employees, including their sexual and reproductive health and rights, as well as mitigation plans?</t>
  </si>
  <si>
    <t>Change to: "Does the enterprise have a policy to continuously assess risks regarding its adverse impact on employee health and wellbeing, including their sexual and reproductive health and rights, and introduce mitigation plans?"</t>
  </si>
  <si>
    <t>WomWorkSupport13</t>
  </si>
  <si>
    <t>Does the enterprise offer a flexible work arrangement?</t>
  </si>
  <si>
    <t>Change to: "Does the enterprise offer flexible work arrangements (e.g. remote work, shift in working hours, ability to leave early for occasional situations and use of teleconference for meetings)?"</t>
  </si>
  <si>
    <t>WomWorkSupport14</t>
  </si>
  <si>
    <t>Does the enterprise provide support to expecting, new and nursing mothers, including retention policies after childbirth?</t>
  </si>
  <si>
    <t>Change to: "Does the enterprise support expecting, new and nursing mothers, including retention policies after childbirth?"</t>
  </si>
  <si>
    <t>WomWorkSupport15</t>
  </si>
  <si>
    <t xml:space="preserve">Does the enterprise provide maternity protection that preserves the health of the mother and the newborn and to provide a measure of job and income security? </t>
  </si>
  <si>
    <t>Change to: "Does the enterprise provide maternity protection that preserves the health of the mother and the newborn and provides a measure of job and income security?"</t>
  </si>
  <si>
    <t>WomWorkSupport16</t>
  </si>
  <si>
    <t>Does the enterprise provide training to managers to instill working norms aiming for work-life balance?</t>
  </si>
  <si>
    <t>Change to: "Does the enterprise train managers, to instil working norms that support work–life balance?"</t>
  </si>
  <si>
    <t>WomWorkSupport17</t>
  </si>
  <si>
    <t>Does the enterprise provide private and hygienic facilities for breastfeeding or pumping?</t>
  </si>
  <si>
    <t>WomWorkSupport18</t>
  </si>
  <si>
    <t>Does the enterprise provide training to staff on ergonomics, exposure to hazardous materials, and other occupational risks, taking into account the differential biological impacts of health and safety on women and men? </t>
  </si>
  <si>
    <t>Change to: "Does the enterprise train staff on ergonomics, exposure to hazardous materials and other occupational risks, accounting for the differential biological impacts of health and safety on women and men?"</t>
  </si>
  <si>
    <t>WomWorkSupport19</t>
  </si>
  <si>
    <t>Does the enterprise provide access to transportation to and from work and while on business travel, including in environments where public transport is unsafe or unavailable?</t>
  </si>
  <si>
    <t>WomWorkSupport2</t>
  </si>
  <si>
    <t xml:space="preserve">Does the enterprise have workplace safety policies? </t>
  </si>
  <si>
    <t>WomWorkSupport20</t>
  </si>
  <si>
    <t>Does the enterprise impose appropriate safety practices for women employees on business travel such as traveling modes and choices of accommodation?</t>
  </si>
  <si>
    <t>WomWorkSupport21</t>
  </si>
  <si>
    <t xml:space="preserve">Is there employee training for occupational health and safety standards and procedures for all workers, as applicable? </t>
  </si>
  <si>
    <t>Change to: "Is there employee training on occupational health and safety standards and procedures for all workers, as applicable?"</t>
  </si>
  <si>
    <t>WomWorkSupport22</t>
  </si>
  <si>
    <t xml:space="preserve">Does the enterprise provide personal protective equipment for both women and men, especially taking into consideration the needs of pregnant and nursing women?  </t>
  </si>
  <si>
    <t>Change to: "Does the enterprise provide personal protective equipment for both women and men, especially accounting for the needs of pregnant and nursing women?"</t>
  </si>
  <si>
    <t>WomWorkSupport23</t>
  </si>
  <si>
    <t>Does the enterprise provide support for childcare responsibilities through subsidies or other forms?</t>
  </si>
  <si>
    <t>Change to: "Does the enterprise support childcare responsibilities through subsidies or other forms?"</t>
  </si>
  <si>
    <t>WomWorkSupport24</t>
  </si>
  <si>
    <t xml:space="preserve">Does the enterprise provide support for working parents such as employees’ family network, advice, and referrals, and/or childcare subsidies? </t>
  </si>
  <si>
    <t>Change to: "Does the enterprise support working parents through measures such as employees’ family network, advice, referrals and childcare subsidies? "</t>
  </si>
  <si>
    <t>WomWorkSupport25</t>
  </si>
  <si>
    <t>Does the enterprise conduct workplace satisfaction surveys, disaggregated by gender?</t>
  </si>
  <si>
    <t>WomWorkSupport26</t>
  </si>
  <si>
    <t>Does the enterprise monitor all employee use of available family-friendly and maternity/ paternity leave?</t>
  </si>
  <si>
    <t>Change to: "Does the enterprise monitor employee use of available family leave?"</t>
  </si>
  <si>
    <t>WomWorkSupport27</t>
  </si>
  <si>
    <t>Does the enterprise track the number of women returning to work following a maternity leave?</t>
  </si>
  <si>
    <t>Change to: "Does the enterprise track the attrition of employees returning to work following family leave and their promotion rates?"</t>
  </si>
  <si>
    <t>WomWorkSupport28</t>
  </si>
  <si>
    <t xml:space="preserve">Does the enterprise conduct assessments of the most pressing needs of working parents, and particularly vulnerable groups? </t>
  </si>
  <si>
    <t>Change to: "Does the enterprise assess the most pressing needs of working parents, particularly vulnerable groups?"</t>
  </si>
  <si>
    <t>WomWorkSupport29</t>
  </si>
  <si>
    <t xml:space="preserve">Does the enterprise keep an open communication line with employees to provide feedback on the effectiveness of its policies and programs? </t>
  </si>
  <si>
    <t>WomWorkSupport3</t>
  </si>
  <si>
    <t xml:space="preserve">Does the enterprise have workplace family-friendly policies or practices that provide equal support to employees? </t>
  </si>
  <si>
    <t>WomWorkSupport30</t>
  </si>
  <si>
    <t>Does the enterprise have a review process for its workplace policies and benchmark it against industry norms?</t>
  </si>
  <si>
    <t>WomWorkSupport31</t>
  </si>
  <si>
    <t>Does the enterprise report health and safety incidents to the Board?</t>
  </si>
  <si>
    <t>WomWorkSupport32</t>
  </si>
  <si>
    <t>Does the Board review its progress against targets, including retention rates and return to work metrics?</t>
  </si>
  <si>
    <t>"Does the Board review the impact of workforce support policies, including retention rates and return to work metrics?"</t>
  </si>
  <si>
    <t>WomWorkSupport4</t>
  </si>
  <si>
    <t>Does the enterprise provide these benefits referred to in the previous question to all employees?</t>
  </si>
  <si>
    <t>WomWorkSupport5</t>
  </si>
  <si>
    <t xml:space="preserve">Does the enterprise communicate its workplace support policies regularly to its employees and/or stakeholders? </t>
  </si>
  <si>
    <t>Change to: "Does the enterprise communicate its workplace support policies regularly to employees? "</t>
  </si>
  <si>
    <t>WomWorkSupport6</t>
  </si>
  <si>
    <t>Does the enterprise consult with women and men employees to determine if health, safety and hygiene services and protections meet employee needs?</t>
  </si>
  <si>
    <t>Change to: "Does the enterprise consult with women and men to determine if occupational health and safety and hygiene services and protections meet employee needs?"</t>
  </si>
  <si>
    <t>WomWorkSupport7</t>
  </si>
  <si>
    <t>Is there a designated individual that ensures the enterprise adheres to adequate supervision and physical safety standards for both women and men in the workplace?</t>
  </si>
  <si>
    <t>Change to: "Is there an individual responsible for ensuring the enterprise adheres to adequate supervision and physical safety standards for both women and men in the workplace, including safe toilet facilities for women that accommodate hygiene needs such as clean water and soap, and disposal methods for feminine hygiene products?"</t>
  </si>
  <si>
    <t>WomWorkSupport8</t>
  </si>
  <si>
    <t>Does the enterprise have a smoke-free workplace policy?</t>
  </si>
  <si>
    <t>WomWorkSupport9</t>
  </si>
  <si>
    <t xml:space="preserve">For enterprises that have any engagement with children, is there a child protection policy in place? </t>
  </si>
  <si>
    <t>Change to: "Do enterprises that engage with children have a child protection policy?"</t>
  </si>
  <si>
    <t>Financial Indicator</t>
  </si>
  <si>
    <t>Baseline assesment</t>
  </si>
  <si>
    <t>2024Q1</t>
  </si>
  <si>
    <t>Period 2</t>
  </si>
  <si>
    <t>Period 3</t>
  </si>
  <si>
    <t>Period 4</t>
  </si>
  <si>
    <t>Period 5</t>
  </si>
  <si>
    <t>Date</t>
  </si>
  <si>
    <t>Revenues</t>
  </si>
  <si>
    <t>EBITDA</t>
  </si>
  <si>
    <t>Net income</t>
  </si>
  <si>
    <t>Definitions:</t>
  </si>
  <si>
    <t>Based on revenues net of returns, discounts and other charges, as measured by percentage change</t>
  </si>
  <si>
    <t>EBITDA means earnings before interest, taxes, depreciation and amortisation, as measured by percentage change</t>
  </si>
  <si>
    <t xml:space="preserve">Net income, also called net earnings, is calculated as sales minus cost of goods sold, selling, general and administrative expenses, operating expenses, depreciation, interest, taxes, and other expenses. </t>
  </si>
  <si>
    <t>No</t>
  </si>
  <si>
    <t>Company Type</t>
  </si>
  <si>
    <t>Name of shareholders</t>
  </si>
  <si>
    <t>Type of shareholding</t>
  </si>
  <si>
    <t xml:space="preserve">Gender </t>
  </si>
  <si>
    <t>% ownership</t>
  </si>
  <si>
    <t>Score scale</t>
  </si>
  <si>
    <t>We need to talk</t>
  </si>
  <si>
    <t>More work to do</t>
  </si>
  <si>
    <t>1% to 10%</t>
  </si>
  <si>
    <t>Getting there!</t>
  </si>
  <si>
    <t>11% to 25%</t>
  </si>
  <si>
    <t>Advancing to role model</t>
  </si>
  <si>
    <t>26% to 45%</t>
  </si>
  <si>
    <t>Role model</t>
  </si>
  <si>
    <t>&gt; 45%</t>
  </si>
  <si>
    <t>Women Board members</t>
  </si>
  <si>
    <t>Total Board members</t>
  </si>
  <si>
    <t>Women's representation on Board</t>
  </si>
  <si>
    <t>Total business ownership</t>
  </si>
  <si>
    <t>Shared owned by women</t>
  </si>
  <si>
    <t>Total women business ownership</t>
  </si>
  <si>
    <t>Total Shares</t>
  </si>
  <si>
    <t>Total number of women in senior management</t>
  </si>
  <si>
    <t>Total number of employees in senior management</t>
  </si>
  <si>
    <t>Women's middle management representation</t>
  </si>
  <si>
    <t>Total number of women in middle management</t>
  </si>
  <si>
    <t>Total number of employees in middle management</t>
  </si>
  <si>
    <t>Gender Wage Equity</t>
  </si>
  <si>
    <t xml:space="preserve">Last twelve months average salary for salaried employees (women) </t>
  </si>
  <si>
    <t xml:space="preserve"> Last twelve months average salary for salaried employees (men)</t>
  </si>
  <si>
    <t>Female</t>
  </si>
  <si>
    <t>Male</t>
  </si>
  <si>
    <t>Total</t>
  </si>
  <si>
    <t>Ratio</t>
  </si>
  <si>
    <t>Senior manager</t>
  </si>
  <si>
    <t>0 to 60%</t>
  </si>
  <si>
    <t>Manager</t>
  </si>
  <si>
    <t>61% to 75%</t>
  </si>
  <si>
    <t>Employee</t>
  </si>
  <si>
    <t>Getting there</t>
  </si>
  <si>
    <t>76% to 85%</t>
  </si>
  <si>
    <t>86% to 95%</t>
  </si>
  <si>
    <t>&gt; 95%</t>
  </si>
  <si>
    <t>Women workforce participation</t>
  </si>
  <si>
    <t xml:space="preserve">Last twelve months number of women salaried employees </t>
  </si>
  <si>
    <t xml:space="preserve"> Last twelve months total number of salaried employees </t>
  </si>
  <si>
    <t>0 to 10%, 91% to 100%</t>
  </si>
  <si>
    <t>11% to 20%, 81% to 90%</t>
  </si>
  <si>
    <t>21% to 30%, 71% to 80%</t>
  </si>
  <si>
    <t xml:space="preserve">31% to 40%, 61% to 70% </t>
  </si>
  <si>
    <t xml:space="preserve"> 41% to 60%</t>
  </si>
  <si>
    <t>Women representation in top 10% employees by compensation</t>
  </si>
  <si>
    <t>Number of women in top 10% compensated employees (last twelve months total compensation)</t>
  </si>
  <si>
    <t>Number of men in top 10% compensated employees (last twelve months total compensation)</t>
  </si>
  <si>
    <t>75% to 85%</t>
  </si>
  <si>
    <t>&gt;95%</t>
  </si>
  <si>
    <t>Women's turnover ratio</t>
  </si>
  <si>
    <t>(Last twelve months number of women (separated)/(Last twelve months average number of women employees)</t>
  </si>
  <si>
    <t>(Last twelve months number of men (separated)/(Last twelve months average number of men employees)</t>
  </si>
  <si>
    <t>&gt;150%</t>
  </si>
  <si>
    <t>131% to 150%</t>
  </si>
  <si>
    <t>Last twelve months number of women separated</t>
  </si>
  <si>
    <t>Last twelve months average number of women employees</t>
  </si>
  <si>
    <t>116% to 130%</t>
  </si>
  <si>
    <t>Last twelve months number of men separated</t>
  </si>
  <si>
    <t>Last twelve months average number of men employees</t>
  </si>
  <si>
    <t>106% to 115%</t>
  </si>
  <si>
    <t>&lt;105%</t>
  </si>
  <si>
    <t>Women in part-time and temporary workforce</t>
  </si>
  <si>
    <t>Women’s Percentage of Part-time and Temporary Employees</t>
  </si>
  <si>
    <t>(Last twelve months number of part-time or temporary women employees)</t>
  </si>
  <si>
    <t>(Last twelve months number of part-time or temporary employees)</t>
  </si>
  <si>
    <t>Last twelve months number of part-time or temporary women employees</t>
  </si>
  <si>
    <t>Last twelve months number of part-time or temporary employees</t>
  </si>
  <si>
    <t>Last twelve months average compensation for part-time and temporary workers (women)</t>
  </si>
  <si>
    <t>Last twelve months average for part-time and temporary workers (men)</t>
  </si>
  <si>
    <t>Last twelve months average compensation for hourly workers (women)</t>
  </si>
  <si>
    <t>Last twelve months average compensation for hourly workers (men)</t>
  </si>
  <si>
    <t xml:space="preserve">Last Twelve Months Average Compensation for Hourly Workers </t>
  </si>
  <si>
    <t>(Average compensation1 + average compensation2 + …. Average compenstion nth)</t>
  </si>
  <si>
    <t>Total number of hourly workers (or N)</t>
  </si>
  <si>
    <t>Average compensation</t>
  </si>
  <si>
    <t>Total number of hourly workers</t>
  </si>
  <si>
    <t>Total hourly compensation of N hourly workers</t>
  </si>
  <si>
    <t>Number of hours working for nth hourly workers</t>
  </si>
  <si>
    <t>Number of hours worked for N hourly workers</t>
  </si>
  <si>
    <t>LTM Salaried Employee Information (Sort by Compensation High to Low)</t>
  </si>
  <si>
    <t>Monthly (or Last 12 month) Compensation *</t>
  </si>
  <si>
    <t xml:space="preserve">Total </t>
  </si>
  <si>
    <t>Training Records</t>
  </si>
  <si>
    <t>Average Monthly Compensation</t>
  </si>
  <si>
    <t>Name</t>
  </si>
  <si>
    <t>Sex*</t>
  </si>
  <si>
    <t>Starting Date</t>
  </si>
  <si>
    <t>End Date*</t>
  </si>
  <si>
    <t>Title</t>
  </si>
  <si>
    <t>Level</t>
  </si>
  <si>
    <t>Department*</t>
  </si>
  <si>
    <t>Jan</t>
  </si>
  <si>
    <t>Feb</t>
  </si>
  <si>
    <t>Mar</t>
  </si>
  <si>
    <t>Apr</t>
  </si>
  <si>
    <t>May</t>
  </si>
  <si>
    <t>Jun</t>
  </si>
  <si>
    <t>Jul</t>
  </si>
  <si>
    <t>Aug</t>
  </si>
  <si>
    <t>Sep</t>
  </si>
  <si>
    <t>Oct</t>
  </si>
  <si>
    <t>Nov</t>
  </si>
  <si>
    <t>Dec</t>
  </si>
  <si>
    <t>Other Benefits</t>
  </si>
  <si>
    <t>Compensation</t>
  </si>
  <si>
    <r>
      <t xml:space="preserve">Type of Employee </t>
    </r>
    <r>
      <rPr>
        <sz val="10"/>
        <color theme="0"/>
        <rFont val="Arial"/>
        <family val="2"/>
      </rPr>
      <t>(Hourly/Salaried)</t>
    </r>
  </si>
  <si>
    <t>Maria</t>
  </si>
  <si>
    <t>Senior Manager</t>
  </si>
  <si>
    <t>Salaried</t>
  </si>
  <si>
    <t>John</t>
  </si>
  <si>
    <t>Jessica</t>
  </si>
  <si>
    <t>Joseph</t>
  </si>
  <si>
    <t>Janice</t>
  </si>
  <si>
    <t>Jack</t>
  </si>
  <si>
    <t>Sophia</t>
  </si>
  <si>
    <t>LTM Hourly Employee Information (Sort by Compensation High to Low)</t>
  </si>
  <si>
    <t>Executive</t>
  </si>
  <si>
    <t>LTM part-time or temporary Employee Information (Sort by Compensation High to Low)</t>
  </si>
  <si>
    <t>Total Female Salaried Employee</t>
  </si>
  <si>
    <t>Total Male Salaried Employee</t>
  </si>
  <si>
    <t xml:space="preserve"> </t>
  </si>
  <si>
    <t>Instruction: The indicator is assessed on the basis of the 5 dimensions of Commitment, Communication, Implementation, Measurement and Accountability and Transparency. A minimum threshold is set for each dimension assigned for micros, small and medium, and large enterprises. Each question has been provided with the following response options depending on the demonstration of policy and practice.</t>
  </si>
  <si>
    <t>Answer key</t>
  </si>
  <si>
    <t>Description</t>
  </si>
  <si>
    <t>Informal/ad-hoc/in draft</t>
  </si>
  <si>
    <t>Adopted but not fully implemented or operationalised</t>
  </si>
  <si>
    <t>Fully operationalised and systematically done</t>
  </si>
  <si>
    <t xml:space="preserve">The following guide questions can be used to identify business policies and practices with respect to a gendered approach in performance evaluation and progression. Practitioners should use appropriate judgment in determining the suitable questions in view of local contexts and global aspirations.  </t>
  </si>
  <si>
    <t xml:space="preserve">Commitment </t>
  </si>
  <si>
    <t>Baseline assessment</t>
  </si>
  <si>
    <t>Micro-enterprise threshold</t>
  </si>
  <si>
    <t>Small and medium enterprise threshold</t>
  </si>
  <si>
    <t>Large enterprise threshold</t>
  </si>
  <si>
    <t>1.  Does the enterprise have clear criteria for rewards that are free of gender bias and link to the performance review process?</t>
  </si>
  <si>
    <t>X</t>
  </si>
  <si>
    <t xml:space="preserve">2.   Does the enterprise exhibit transparency with regards to objectives, and have specific and clear evaluation criteria for performance evaluation and promotion? </t>
  </si>
  <si>
    <t>No of threshold question</t>
  </si>
  <si>
    <t>Communication</t>
  </si>
  <si>
    <t>3.   Does the enterprise highlight women as role models in internal and external communications?</t>
  </si>
  <si>
    <t>4.  Does the enterprise clearly communicate performance criteria and set professional development goals at the beginning of the performance period?</t>
  </si>
  <si>
    <t>Implementation</t>
  </si>
  <si>
    <t>Measurement</t>
  </si>
  <si>
    <r>
      <t>Accountability and Transparency</t>
    </r>
    <r>
      <rPr>
        <b/>
        <sz val="10"/>
        <color theme="1"/>
        <rFont val="Calibri"/>
        <family val="2"/>
        <scheme val="minor"/>
      </rPr>
      <t xml:space="preserve"> </t>
    </r>
  </si>
  <si>
    <t>Total Score</t>
  </si>
  <si>
    <t>Total Bonus Questions</t>
  </si>
  <si>
    <t xml:space="preserve">Inclusive health insurance policies </t>
  </si>
  <si>
    <t xml:space="preserve">The following guide questions can be used to identify business policies and practices with respect to inclusive health insurance policies. Practitioners should use appropriate judgment in determining the suitable questions in view of local contexts and global aspirations.    </t>
  </si>
  <si>
    <t>Period 1</t>
  </si>
  <si>
    <t>1. Does the enterprise provide healthcare insurance including critical illness and disability benefits for all employees?</t>
  </si>
  <si>
    <t xml:space="preserve">7. Does the enterprise provide health-related information in line with local or national contexts, especially when there are public health outbreaks that can disproportionally affect women? 
</t>
  </si>
  <si>
    <t>8. Does the enterprise provide health coverage to the employee’s spouse or domestic partner and family members through group medical insurance? Employees share in the payment for coverage.</t>
  </si>
  <si>
    <t>9. Does the enterprise consult with women and men in their employee pool to determine if health services and benefits meet employee needs?</t>
  </si>
  <si>
    <t>10. Does the enterprise provide onsite health services or establish linkages with local health clinics and service providers for referral purposes that cover the specific health needs of women (including reproductive, maternal and newborn health)?</t>
  </si>
  <si>
    <t>11. Does the enterprise provide options for private insurance packages that cover the specific health needs of women (e.g., gynaecology, maternal health, reproductive health)?</t>
  </si>
  <si>
    <t>12. Does the enterprise conduct employee satisfaction surveys that include health care benefits?</t>
  </si>
  <si>
    <t>13. Does the enterprise review its insurance policies and practices, and benchmark these against peers and industry norms?</t>
  </si>
  <si>
    <t>14. Does the enterprise track the types of health services provided at the workplace and collect information on who uses the services, disaggregated by gender?</t>
  </si>
  <si>
    <t>15. Does the enterprise request feedback from third-party experts, such as NGOs or other independent organisations specialised in women’s health needs, who can identify gaps and areas for improvement?</t>
  </si>
  <si>
    <t>16. Does the enterprise actively address deficiencies of its employee health insurance policies?</t>
  </si>
  <si>
    <t>17. Does the enterprise track or report its progress and target improvement (if any) to the Board?</t>
  </si>
  <si>
    <t xml:space="preserve">The following guide questions can be used to identify business policies and practices in the approach to survivor-centred prevention and response to gender-based violence (GBV) and harassment. Practitioners should use appropriate judgment in determining the suitable questions in view of local contexts and global aspirations.  </t>
  </si>
  <si>
    <t>1. Does the enterprise have a policy or a commitment that states zero tolerance for all forms of GBV for all types of employees and subcontracted workers, including online or technology-facilitated GBV which encompasses stalking, harassment, bullying and unsolicited pornography?</t>
  </si>
  <si>
    <t>2. Does the enterprise have a commitment to take comprehensive actions to prevent and respond to GBV?</t>
  </si>
  <si>
    <t>3.  Does the enterprise communicate the policy to all employees regularly?</t>
  </si>
  <si>
    <t>4. Does the enterprise effectively communicate and raise awareness about its confidential complaint mechanisms, including whistle-blower protection, among its employees, suppliers, customers, community members and the general public? Is the complaint mechanism transparent, safe and accessible to everyone?</t>
  </si>
  <si>
    <t xml:space="preserve">5. Does the enterprise provide annual training on zero tolerance of all forms of violence to all employees, including sexual harassment, and engaging in acts of sexual exploitation of women and girls while on business travel? </t>
  </si>
  <si>
    <t>6. Does the enterprise have confidential grievance reporting, resolution, and non-retaliation mechanisms which are open to employees, community members and the supply chain?</t>
  </si>
  <si>
    <t>7. Does the enterprise have a policy or practice that supports survivors of domestic violence and abuse that occurs between opposite or same-sex intimate partners of any age, who may or may not be married or living together?</t>
  </si>
  <si>
    <t>This should be NA</t>
  </si>
  <si>
    <t>10. Does the enterprise require gender-sensitive training for its personnel (including contracted staff) on procedures to respond to complaints of GBV or harassment?</t>
  </si>
  <si>
    <t>12. Does the enterprise make sure its employees understand that the enterprise does not allow of business travel and client entertainment related to the sexual exploitation of women and girls, including visits to strip clubs, red-light districts, and arrangements for transactional sex?</t>
  </si>
  <si>
    <t xml:space="preserve">13. Does the enterprise convene a gender-balanced investigation panel to assess incidents reported? </t>
  </si>
  <si>
    <t>16. Does the enterprise have a policy for business partners (e.g. gifts and invitations policy) that makes explicit that invitations and gifts related to the sex industry are not allowed?</t>
  </si>
  <si>
    <t xml:space="preserve">17. Has the enterprise eliminated the use of non-disclosure agreements in settling harassment or discrimination claims and eliminated forced arbitration requirements from employee contracts and agreements? </t>
  </si>
  <si>
    <t>18. Does the enterprise develop training and awareness-raising activities around gender equality and GBV for its employees?</t>
  </si>
  <si>
    <t>19. Do enterprises policies and practices align with the ILO Convention Ending Violence and Harassment in the World of Work?</t>
  </si>
  <si>
    <t>29. Has the enterprise developed a network of external support organizations for survivors GBV (e.g., social services, safe houses, counselling, police, etc.)?</t>
  </si>
  <si>
    <t xml:space="preserve">The following guide questions can be used to identify business policies and practices with respect to gender diversity in recruitment. Practitioners should use appropriate judgment in determining the suitable questions in view of local contexts and global aspirations.  </t>
  </si>
  <si>
    <r>
      <t xml:space="preserve">1. </t>
    </r>
    <r>
      <rPr>
        <sz val="10"/>
        <rFont val="Calibri"/>
        <family val="2"/>
        <scheme val="minor"/>
      </rPr>
      <t>Does the company have an approach to ensure non-discrimination and equal opportunity in recruitment processes?</t>
    </r>
  </si>
  <si>
    <r>
      <t>2.</t>
    </r>
    <r>
      <rPr>
        <sz val="7"/>
        <color theme="1"/>
        <rFont val="Times New Roman"/>
        <family val="1"/>
      </rPr>
      <t xml:space="preserve"> </t>
    </r>
    <r>
      <rPr>
        <sz val="10"/>
        <color theme="1"/>
        <rFont val="Calibri"/>
        <family val="2"/>
        <scheme val="minor"/>
      </rPr>
      <t>Does the enterprise have a policy that prohibits inquiring about a candidate's personal status (e.g. marital status, pregnancy or care responsibilities) in job applications or during interviews?</t>
    </r>
  </si>
  <si>
    <t>3. Does the company have gender equality and diversity goals?</t>
  </si>
  <si>
    <t>4. Does the company communicate approaches to ensure non-discrimination in recruitment to its hiring managers? </t>
  </si>
  <si>
    <t>5. Does the company communicate its non-discrimination and equal opportunity policy in job postings, potential employees in job applications, and at the time of hiring?</t>
  </si>
  <si>
    <t>6. Does the enterprise provide mandatory training for the whole recruitment team to understand potential unconscious biases in recruitment and selection?</t>
  </si>
  <si>
    <t>7. Does the company advertise job vacancies through multiple media channels to ensure the greatest reach and diverse candidate pool?</t>
  </si>
  <si>
    <t>8. Does the enterprise have clear selection criteria specific to each role which are examined for gender bias and applied equally across all candidates?</t>
  </si>
  <si>
    <r>
      <t>9. Does the company review job descriptions and recruitment advertisements to ensure gender-neutral language and images are used?</t>
    </r>
    <r>
      <rPr>
        <vertAlign val="superscript"/>
        <sz val="10"/>
        <color theme="1"/>
        <rFont val="Calibri"/>
        <family val="2"/>
        <scheme val="minor"/>
      </rPr>
      <t>2</t>
    </r>
  </si>
  <si>
    <t>10. Does the company take proactive steps to recruit women at all levels or in traditionally underrepresented roles?</t>
  </si>
  <si>
    <t>11. Does the enterprise have a gender balanced recruitment process (i.e. women and men are represented on search, interview and appointment panels)?</t>
  </si>
  <si>
    <r>
      <t>12. Does the company employ tools or techniques to ensure fair hiring practices (e.g. blind evaluation, structured recruitment process,</t>
    </r>
    <r>
      <rPr>
        <vertAlign val="superscript"/>
        <sz val="10"/>
        <color theme="1"/>
        <rFont val="Calibri"/>
        <family val="2"/>
        <scheme val="minor"/>
      </rPr>
      <t>4</t>
    </r>
    <r>
      <rPr>
        <sz val="10"/>
        <color theme="1"/>
        <rFont val="Calibri"/>
        <family val="2"/>
        <scheme val="minor"/>
      </rPr>
      <t xml:space="preserve"> and/or diverse membership for selection committees? </t>
    </r>
  </si>
  <si>
    <t>Footnotes:</t>
  </si>
  <si>
    <r>
      <rPr>
        <vertAlign val="superscript"/>
        <sz val="10"/>
        <color theme="1"/>
        <rFont val="Calibri"/>
        <family val="2"/>
        <scheme val="minor"/>
      </rPr>
      <t>1</t>
    </r>
    <r>
      <rPr>
        <sz val="10"/>
        <color theme="1"/>
        <rFont val="Calibri"/>
        <family val="2"/>
        <scheme val="minor"/>
      </rPr>
      <t xml:space="preserve">  Best Practice Recruitment Guidelines to Fast Forward the Advancement of Women in Australian University Executive Appointments. Universities Australia Executive Women.</t>
    </r>
  </si>
  <si>
    <r>
      <rPr>
        <vertAlign val="superscript"/>
        <sz val="10"/>
        <color rgb="FF000000"/>
        <rFont val="Calibri"/>
        <family val="2"/>
        <scheme val="minor"/>
      </rPr>
      <t>2</t>
    </r>
    <r>
      <rPr>
        <sz val="10"/>
        <color rgb="FF000000"/>
        <rFont val="Calibri"/>
        <family val="2"/>
        <scheme val="minor"/>
      </rPr>
      <t xml:space="preserve"> Guidelines for Gender Neutral Recruitment. 2017. Government of South Australia, Office for Women.; Useful tools include (1) Gender Decoder (free online tool to check if job advertisement include language that discourages women applicants) and (2) Textio (online software to help improve job description development).</t>
    </r>
  </si>
  <si>
    <r>
      <rPr>
        <vertAlign val="superscript"/>
        <sz val="8"/>
        <color rgb="FF000000"/>
        <rFont val="Calibri"/>
        <family val="2"/>
        <scheme val="minor"/>
      </rPr>
      <t>3</t>
    </r>
    <r>
      <rPr>
        <sz val="8"/>
        <color rgb="FF000000"/>
        <rFont val="Calibri"/>
        <family val="2"/>
        <scheme val="minor"/>
      </rPr>
      <t xml:space="preserve"> </t>
    </r>
    <r>
      <rPr>
        <sz val="10"/>
        <color rgb="FF000000"/>
        <rFont val="Calibri"/>
        <family val="2"/>
        <scheme val="minor"/>
      </rPr>
      <t xml:space="preserve">Ameen, J.A., Himi1, S.T., and Hossain, S. 2017. Strategic Use of Exit Interviews: </t>
    </r>
    <r>
      <rPr>
        <i/>
        <sz val="10"/>
        <color rgb="FF000000"/>
        <rFont val="Calibri"/>
        <family val="2"/>
        <scheme val="minor"/>
      </rPr>
      <t>The Art of Retention. Asian Journal of Economics, Business and Accounting</t>
    </r>
    <r>
      <rPr>
        <sz val="10"/>
        <color rgb="FF000000"/>
        <rFont val="Calibri"/>
        <family val="2"/>
        <scheme val="minor"/>
      </rPr>
      <t xml:space="preserve"> 2(4): 1-12.</t>
    </r>
  </si>
  <si>
    <r>
      <rPr>
        <vertAlign val="superscript"/>
        <sz val="10"/>
        <color theme="1"/>
        <rFont val="Calibri"/>
        <family val="2"/>
        <scheme val="minor"/>
      </rPr>
      <t>4</t>
    </r>
    <r>
      <rPr>
        <sz val="10"/>
        <color rgb="FF000000"/>
        <rFont val="Calibri"/>
        <family val="2"/>
        <scheme val="minor"/>
      </rPr>
      <t xml:space="preserve"> Breaking Barriers: Unconscious Gender Bias in Workplace. </t>
    </r>
    <r>
      <rPr>
        <i/>
        <sz val="10"/>
        <color rgb="FF000000"/>
        <rFont val="Calibri"/>
        <family val="2"/>
        <scheme val="minor"/>
      </rPr>
      <t>ACT/EMP Research Note.</t>
    </r>
    <r>
      <rPr>
        <sz val="10"/>
        <color rgb="FF000000"/>
        <rFont val="Calibri"/>
        <family val="2"/>
        <scheme val="minor"/>
      </rPr>
      <t xml:space="preserve"> 2017. ILO.; Examples of technology-based solutions that helps minimize biases are </t>
    </r>
    <r>
      <rPr>
        <u/>
        <sz val="10"/>
        <color rgb="FF0563C1"/>
        <rFont val="Calibri"/>
        <family val="2"/>
        <scheme val="minor"/>
      </rPr>
      <t>GapJumpers</t>
    </r>
    <r>
      <rPr>
        <sz val="10"/>
        <color rgb="FF000000"/>
        <rFont val="Calibri"/>
        <family val="2"/>
        <scheme val="minor"/>
      </rPr>
      <t xml:space="preserve">, </t>
    </r>
    <r>
      <rPr>
        <u/>
        <sz val="10"/>
        <color rgb="FF0563C1"/>
        <rFont val="Calibri"/>
        <family val="2"/>
        <scheme val="minor"/>
      </rPr>
      <t>Unbiasify</t>
    </r>
    <r>
      <rPr>
        <sz val="10"/>
        <color rgb="FF000000"/>
        <rFont val="Calibri"/>
        <family val="2"/>
        <scheme val="minor"/>
      </rPr>
      <t xml:space="preserve">, and </t>
    </r>
    <r>
      <rPr>
        <u/>
        <sz val="10"/>
        <color rgb="FF0563C1"/>
        <rFont val="Calibri"/>
        <family val="2"/>
        <scheme val="minor"/>
      </rPr>
      <t>TalVista</t>
    </r>
    <r>
      <rPr>
        <sz val="10"/>
        <color rgb="FF000000"/>
        <rFont val="Calibri"/>
        <family val="2"/>
        <scheme val="minor"/>
      </rPr>
      <t>.</t>
    </r>
  </si>
  <si>
    <r>
      <rPr>
        <vertAlign val="superscript"/>
        <sz val="10"/>
        <color theme="1"/>
        <rFont val="Calibri"/>
        <family val="2"/>
        <scheme val="minor"/>
      </rPr>
      <t>5</t>
    </r>
    <r>
      <rPr>
        <vertAlign val="superscript"/>
        <sz val="8"/>
        <color theme="1"/>
        <rFont val="Calibri"/>
        <family val="2"/>
        <scheme val="minor"/>
      </rPr>
      <t xml:space="preserve"> </t>
    </r>
    <r>
      <rPr>
        <sz val="10"/>
        <color theme="1"/>
        <rFont val="Calibri"/>
        <family val="2"/>
        <scheme val="minor"/>
      </rPr>
      <t>WGEA_GE_Diagnostic_Tool_0.pdf</t>
    </r>
  </si>
  <si>
    <r>
      <rPr>
        <vertAlign val="superscript"/>
        <sz val="10"/>
        <color theme="1"/>
        <rFont val="Calibri"/>
        <family val="2"/>
        <scheme val="minor"/>
      </rPr>
      <t>6</t>
    </r>
    <r>
      <rPr>
        <sz val="10"/>
        <color theme="1"/>
        <rFont val="Calibri"/>
        <family val="2"/>
        <scheme val="minor"/>
      </rPr>
      <t xml:space="preserve"> </t>
    </r>
    <r>
      <rPr>
        <i/>
        <sz val="10"/>
        <color rgb="FF000000"/>
        <rFont val="Calibri"/>
        <family val="2"/>
        <scheme val="minor"/>
      </rPr>
      <t>Guidelines for Gender Neutral Recruitment.</t>
    </r>
    <r>
      <rPr>
        <sz val="10"/>
        <color rgb="FF000000"/>
        <rFont val="Calibri"/>
        <family val="2"/>
        <scheme val="minor"/>
      </rPr>
      <t xml:space="preserve"> 2017. Government of South Australia, Office for Women.</t>
    </r>
  </si>
  <si>
    <r>
      <rPr>
        <vertAlign val="superscript"/>
        <sz val="10"/>
        <color theme="1"/>
        <rFont val="Calibri"/>
        <family val="2"/>
        <scheme val="minor"/>
      </rPr>
      <t>7</t>
    </r>
    <r>
      <rPr>
        <vertAlign val="superscript"/>
        <sz val="8"/>
        <color rgb="FF000000"/>
        <rFont val="Calibri"/>
        <family val="2"/>
        <scheme val="minor"/>
      </rPr>
      <t xml:space="preserve"> </t>
    </r>
    <r>
      <rPr>
        <sz val="10"/>
        <color rgb="FF000000"/>
        <rFont val="Calibri"/>
        <family val="2"/>
        <scheme val="minor"/>
      </rPr>
      <t>Women in the Workplace. 2018. McKinsey &amp; Company.</t>
    </r>
  </si>
  <si>
    <t xml:space="preserve">The following guide questions can be used to identify business policies and practices with respect to a gender lens in policies and strategies. Practitioners should use appropriate judgment in determining the suitable questions in view of local contexts and global aspirations. </t>
  </si>
  <si>
    <t>1. Does the enterprise have diversity, gender equality and diversity initiatives, including policies and specific targets?</t>
  </si>
  <si>
    <t>2. Does the enterprise include both men and women in the planning, design and budgeting of projects and programs implemented at a business unit level?</t>
  </si>
  <si>
    <t xml:space="preserve">3. Does the enterprise apply a gender equality and diversity lens to decision making at a business unit level? </t>
  </si>
  <si>
    <t xml:space="preserve">4. Does the enterprise commit to and have a stated policy on following international gender inclusion standards or best practices beyond compliance with national minimum requirements? </t>
  </si>
  <si>
    <t>6. Does the enterprise communicate its commitment to build a diverse and inclusive culture to all employees and notify employees of any changes?</t>
  </si>
  <si>
    <r>
      <t>7. Does the enterprise share the outcomes of gender initiatives with employees?</t>
    </r>
    <r>
      <rPr>
        <vertAlign val="superscript"/>
        <sz val="10"/>
        <color theme="1"/>
        <rFont val="Calibri"/>
        <family val="2"/>
        <scheme val="minor"/>
      </rPr>
      <t>1</t>
    </r>
  </si>
  <si>
    <t>8. Does the enterprise provide a channel for employees to give feedback on diversity and inclusion-related issues in the workplace?</t>
  </si>
  <si>
    <t>9.  Does the enterprise have respect policies or foster a work environment where all individuals are treated with respect and dignity and have the right to work in a professional atmosphere and in a workplace that prohibits discrimination and harassment?</t>
  </si>
  <si>
    <t>10.    Does the enterprise have an organisation-wide gender equality strategy that includes a business case or rationale for investment in gender equality and diversity?</t>
  </si>
  <si>
    <t>11. Are the enterprise gender equality strategy and overarching business strategy complementary? For example, did the enterprise consider its business strategy when developing its gender equality strategy and vice-versa?</t>
  </si>
  <si>
    <t>12.    Does the enterprise have an organisation-wide gender equality strategy that was developed in consultation with equal representation of employees and external stakeholders?</t>
  </si>
  <si>
    <t xml:space="preserve">13.  Are the enterprise gender equality strategy and overarching business strategy complementary? </t>
  </si>
  <si>
    <t>14.  Does the enterprise create support groups or networks for women employees and effectively engage men on issues of masculinity and gender equality?</t>
  </si>
  <si>
    <t>15.   Does the enterprise regularly engage with peers to determine industry best practices on incorporating gender equality when developing policies and procedures?Does the enterprise measure against its gender diversity targets?</t>
  </si>
  <si>
    <t>16.  Does the enterprise have specific diversity and inclusion targets in place (e.g., for internal positions across hierarchy levels, as well as along the value chain: customers/business segments, suppliers, etc.) and measure its progress against its targets?</t>
  </si>
  <si>
    <t>17. Does the enterprise involve women in formulating its business strategies, policies and practices?</t>
  </si>
  <si>
    <t>18. Does the enterprise regularly conduct policy audits and reviews with a gender equality lens, including recruitment and selection, performance, management, remuneration, training and development, talent identification, leadership capability models and career structure? Does it amend policies and processes as necessary?</t>
  </si>
  <si>
    <t>19. Does the enterprise have any policies around whistleblowing and subsequent retaliation to whistle-blowers covering gender-based violence and harassment and other forms of misconduct?</t>
  </si>
  <si>
    <t>20. Is performance against gender equality goals tracked and reported to the Board?</t>
  </si>
  <si>
    <t>21. Has the enterprise released a public written statement  outlining an enterprise commitment to gender equality and women’s empowerment (e.g., WEPs CEO Statement of Support)?</t>
  </si>
  <si>
    <r>
      <rPr>
        <vertAlign val="superscript"/>
        <sz val="10"/>
        <color theme="1"/>
        <rFont val="Calibri"/>
        <family val="2"/>
        <scheme val="minor"/>
      </rPr>
      <t>1</t>
    </r>
    <r>
      <rPr>
        <sz val="10"/>
        <color theme="1"/>
        <rFont val="Calibri"/>
        <family val="2"/>
        <scheme val="minor"/>
      </rPr>
      <t xml:space="preserve">  Women in the Workplace. (McKinsey &amp; Company)</t>
    </r>
  </si>
  <si>
    <t>Professional development, networking, and mentoring</t>
  </si>
  <si>
    <t xml:space="preserve">The following guide questions can be used to identify business policies and practices with respect to a gendered approach in professional development, networking and mentoring. Practitioners should use appropriate judgment in determining the suitable questions in view of local contexts and global aspirations. </t>
  </si>
  <si>
    <t>1. Does the enterprise offer development training, rotational programs and educational opportunities to build a pipeline of qualified women for management and senior leadership positions?</t>
  </si>
  <si>
    <t>2. Does the enterprise offer development training, rotational programs and educational opportunities to build a pipeline of qualified women for management and senior leadership positions?</t>
  </si>
  <si>
    <t>3. Does the enterprise communicate its professional development and training programs to all its employees directly and through multiple channels (e.g. email, intranet, Teams/Slack)?</t>
  </si>
  <si>
    <t>4. Does the enterprise actively seek feedback from employees to improve training programs?</t>
  </si>
  <si>
    <t>5. Is training relevant to women’s current occupations and career path?</t>
  </si>
  <si>
    <t>6. Does the enterprise offer mentoring program(s) with specific support for women?</t>
  </si>
  <si>
    <t xml:space="preserve">Women workforce support policies </t>
  </si>
  <si>
    <t>The following guide questions can be used to identify business policies and practices with respect to supporting women workforce participation. Practitioners should use appropriate judgment in determining the suitable questions in view of local contexts and global aspirations</t>
  </si>
  <si>
    <t>1. Does the enterprise demonstrate recognition of unequal care responsibilities by being flexible around the timing of work to support women with care responsibilities?</t>
  </si>
  <si>
    <t xml:space="preserve">2. Does the enterprise have workplace safety policies? </t>
  </si>
  <si>
    <t xml:space="preserve">3. Does the enterprise have workplace family-friendly policies or practices that provide equal support to employees for like paid parental leave, paid sick leave, flexible work arrangements and access to affordable, quality childcare? </t>
  </si>
  <si>
    <t>4. Does the enterprise provide these benefits (in reference to #3) to all employees?</t>
  </si>
  <si>
    <t>5. Does the enterprise communicate its workplace support policies regularly to employees?</t>
  </si>
  <si>
    <t>6. Does the enterprise consult with women and men to determine if occupational health and safety and hygiene services and protections meet employee needs?</t>
  </si>
  <si>
    <t>7. Is there an individual responsible for ensuring the enterprise adheres to adequate supervision and physical safety standards for both women and men in the workplace, including safe toilet facilities for women that accommodate hygiene needs such as clean water and soap, and disposal methods for feminine hygiene products?</t>
  </si>
  <si>
    <t>8. Does the enterprise have a smoke-free workplace policy?</t>
  </si>
  <si>
    <t>9. Do enterprises that engage with children have a child protection policy?</t>
  </si>
  <si>
    <t>10. Does the enterprise provide paid paternity leave and encourage uptake among its employees?</t>
  </si>
  <si>
    <t>11. Does the enterprise offer maternity protection to ensure there are no workplace hazards, including chemical, biological and physical hazards (i.e. uses of pesticides, metals, dyes and solvents, noise and vibration, radiation or infectious diseases) for pregnant and breastfeeding women?</t>
  </si>
  <si>
    <t>12. Does the enterprise have a policy to continuously assess risks regarding its adverse impact on employee health and wellbeing, including their sexual and reproductive health and rights, and introduce mitigation plans?</t>
  </si>
  <si>
    <t>13. Does the enterprise offer flexible work arrangements (e.g. remote work, shift in working hours, ability to leave early for occasional situations and use of teleconference for meetings)?</t>
  </si>
  <si>
    <t>14. Does the enterprise support expecting, new and nursing mothers, including retention policies after childbirth?</t>
  </si>
  <si>
    <t>15. Does the enterprise provide maternity protection that preserves the health of the mother and the newborn and provides a measure of job and income security?</t>
  </si>
  <si>
    <t>16. Does the enterprise train managers, to instil working norms that support work–life balance?</t>
  </si>
  <si>
    <t>17. Does the enterprise provide private and hygienic facilities for breastfeeding or pumping?</t>
  </si>
  <si>
    <t>18. Does the enterprise train staff on ergonomics, exposure to hazardous materials and other occupational risks, accounting for the differential biological impacts of health and safety on women and men?</t>
  </si>
  <si>
    <t>19. Does the enterprise provide access to transportation to and from work and while on business travel (including in environments where public transport is unsafe or unavailable)?</t>
  </si>
  <si>
    <t>20. Does the enterprise impose appropriate safety practices for women employees on business travel such as traveling modes and choices of accommodation?</t>
  </si>
  <si>
    <t>21. Does the enterprise provide personal protective equipment for both women and men, especially accounting for the needs of pregnant and nursing women?</t>
  </si>
  <si>
    <t xml:space="preserve">22. Does the enterprise provide personal protective equipment for both women and men, especially taking into consideration the needs of pregnant and nursing women? If not applicable, answer "NA". </t>
  </si>
  <si>
    <t>23. Does the enterprise support childcare responsibilities through subsidies or other forms?</t>
  </si>
  <si>
    <t>24. Does the enterprise support working parents through measures such as employees’ family network, advice, referrals and childcare subsidies?</t>
  </si>
  <si>
    <t>25. Does the enterprise conduct workplace satisfaction surveys, disaggregated by gender?</t>
  </si>
  <si>
    <t>26. Does the enterprise monitor employee use of available family leave?</t>
  </si>
  <si>
    <t>27. Does the enterprise track the attrition of employees returning to work following family leave and their promotion rates?</t>
  </si>
  <si>
    <t>28. Does the enterprise assess the most pressing needs of working parents, particularly vulnerable groups?</t>
  </si>
  <si>
    <t xml:space="preserve">29. Does the enterprise keep an open communication line with employees to provide feedback on the effectiveness of its policies and programs? </t>
  </si>
  <si>
    <t>30. Does the enterprise have a review process for its workplace policies and benchmark it against industry norms?</t>
  </si>
  <si>
    <t>31. Does the enterprise report health and safety incidents to the Board?</t>
  </si>
  <si>
    <t>32. Does the Board review the impact of workforce support policies, including retention rates and return to work metrics?</t>
  </si>
  <si>
    <t xml:space="preserve">Gender-disaggregated data in supply chains </t>
  </si>
  <si>
    <t xml:space="preserve"> Instruction: The indicator is assessed on the basis of the 5 dimensions of Commitment, Communication, Implementation, Measurement and Accountability and Transparency. A minimum threshold is set for each dimension assigned for micros, small and medium, and large enterprises. Each question has been provided with the following response options depending on the demonstration of policy and practice.</t>
  </si>
  <si>
    <t xml:space="preserve">The following guide questions can be used to identify business policies and practices that use gender disaggregated data in an enterprise's supply chains. Practitioners should use appropriate judgment in determining suitable questions in view of local contexts and global aspirations. </t>
  </si>
  <si>
    <t xml:space="preserve">1. Does the enterprise have a policy on diversity of its supply chains for the purposes of risk management and business resiliency? </t>
  </si>
  <si>
    <t>2. Does the enterprise prioritize women entrepreneurs in its supply chains as demonstrated through policies and procedures?</t>
  </si>
  <si>
    <t>3. Does the enterprise ensure gender equality and diversity in supply chains by collecting and analyzing gender-disaggregated data about suppliers?</t>
  </si>
  <si>
    <t xml:space="preserve">4.  Does the enterprise communicate with their employees the important role of gender equality and diversity in its business processes and the reason for collecting gender-disaggregated data? </t>
  </si>
  <si>
    <t>5.  Does the enterprise inform its suppliers the reason for collecting gender-disaggregated data in its onboarding and evaluation processes?</t>
  </si>
  <si>
    <t>6.  Does the enterprise have a definition or align with an existing standard for defining women-owned companies that is clearly documented in policies or procedures?</t>
  </si>
  <si>
    <t>7.  Is there an individual assigned to measuring and reporting supplier performance that can be disaggregated by gender?</t>
  </si>
  <si>
    <t>8.  Does the enterprise collect gender-disaggregated data as part of its supplier onboarding and monitoring process to improve performance?</t>
  </si>
  <si>
    <t>9.  Does the enterprise track the amount of spend with each supplier?</t>
  </si>
  <si>
    <t>10.  Does the enterprise commit to collecting gender-disaggregated data to promote gender equality and diversity in its supply chains?</t>
  </si>
  <si>
    <t>Gender-disaggregated data in value chains</t>
  </si>
  <si>
    <t xml:space="preserve">The following guide questions can be used to identify business policies and practices that use gender disaggregated data in an enterprise’s customer base to address women’s needs for products and services. Practitioners should use appropriate judgment in determining suitable questions in view of local contexts and global aspirations. </t>
  </si>
  <si>
    <t>1. Does the enterprise have a policy to collect data on its customers to inform product and service development and delivery?</t>
  </si>
  <si>
    <t>2.  Does the enterprise collect gender-disaggregated data on its customers to inform targeted customer experience?</t>
  </si>
  <si>
    <t>3. Does the enterprise communicate the value of collecting gender-disaggregated customer data to its employees and stakeholders?</t>
  </si>
  <si>
    <t>4.  Does the enterprise communicate with its customers to gather gender-disaggregated data to provide better products and services?</t>
  </si>
  <si>
    <t>5. Does the enterprise use customer satisfaction surveys to develop better products using a gender lens? For example, improving products/services based on prevalent feedback from women customers or flagging customer feedback that might encourage gender biases</t>
  </si>
  <si>
    <t>6. Does the enterprise invest in resources to measure and report gender-disaggregated data and conduct gender analysis?</t>
  </si>
  <si>
    <t>7. Does the enterprise have targets for key metrics and reporting mechanisms on gender disaggregated data including customer surveys?</t>
  </si>
  <si>
    <t>8. Does the enterprise use gender-disaggregated data and information to formulate business strategies to build competitive advantage?</t>
  </si>
  <si>
    <t>9. Is there an individual responsible for collecting and analysing gender-disaggregated data?</t>
  </si>
  <si>
    <t>10. Does the enterprise use gender-disaggregated data and information to assess performance and develop appropriate, evidence-based responses and policies?</t>
  </si>
  <si>
    <t>Gender-responsive procurement</t>
  </si>
  <si>
    <t xml:space="preserve">The following guide questions can be used to identify business policies and practices with respect to gender-responsive procurement. Practitioners should use appropriate judgment in determining the suitable questions in view of local contexts and global aspirations.    </t>
  </si>
  <si>
    <t>1. Does the enterprise use different channels to include more women-led and women-owned enterprises?</t>
  </si>
  <si>
    <t>2. Does the enterprise review its procurement policies and processes to integrate gender equality and diversity?</t>
  </si>
  <si>
    <t>change</t>
  </si>
  <si>
    <t>3. Does the enterprise communicate its policies and practices on gender-responsive procurement across the organisation?</t>
  </si>
  <si>
    <t xml:space="preserve">4. Does the enterprise have a communication strategy to raise awareness with relevant stakeholders about gender-responsive procurement?  </t>
  </si>
  <si>
    <t>5. Does the enterprise provide feedback or training to its suppliers to improve their products or services?</t>
  </si>
  <si>
    <t>6. Does the enterprise conduct supplier audits and apply a code of conduct using language requiring suppliers to promote gender equality and diversity and support human rights?</t>
  </si>
  <si>
    <t>7. Does the enterprise provide feedback or training to its suppliers, particularly women-owned enterprises, to improve their products or services?</t>
  </si>
  <si>
    <t>8. Does the enterprise proactively recruit women for procurement roles and provide training to strengthen the women talent pool and women’s leadership in this area?</t>
  </si>
  <si>
    <t>9. Does the enterprise promote gender-responsive procurement with its suppliers?</t>
  </si>
  <si>
    <t>10. Does the enterprise have specific diversity and inclusion targets in place (e.g. for internal positions across hierarchy levels as well as along the value chain: customers/business segments, suppliers, etc.)?</t>
  </si>
  <si>
    <t>11. Does the enterprise encourage and support its suppliers to adopt policies and practices that promote women’s empowerment?</t>
  </si>
  <si>
    <t>12. Does the enterprise use gender disaggregated data to develop performance metrics to track its initiatives in pursuing gender responsive procurement?</t>
  </si>
  <si>
    <t xml:space="preserve">The following guide questions can be used to identify business policies and practices with respect to gendered approach to value chains. Practitioners should use appropriate judgment in determining the suitable questions in view of local contexts and global aspirations.   </t>
  </si>
  <si>
    <t>1. Does the enterprise consider the needs of its target customers in the design of its products and services?</t>
  </si>
  <si>
    <t>2. Does the enterprise use gender-disaggregated data in its business processes to guide product or service design, sales and marketing and after-sales support?</t>
  </si>
  <si>
    <t>3. Does the enterprise include women in its design, sales and marketing teams to serve its women customers?</t>
  </si>
  <si>
    <t>4. Does the enterprise communicate to its employees its gendered approach to business processes encompassing customer targeting, R&amp;D and marketing?</t>
  </si>
  <si>
    <t>5. Does the enterprise provide feedback mechanisms for its customers to inform deficiencies in product or service delivery?</t>
  </si>
  <si>
    <t>6. Does the enterprise consider women’s needs and preferences in its product and delivery systems?</t>
  </si>
  <si>
    <t>7. Does the enterprise promote positive images of women and girls in its marketing campaigns?</t>
  </si>
  <si>
    <t xml:space="preserve">8. Does the enterprise review its communications and marketing materials to ensure that they do not perpetuate gender stereotypes? </t>
  </si>
  <si>
    <t>9. Does the enterprise research consumer behaviour and customer preferences using gender-disaggregated data and analysis?</t>
  </si>
  <si>
    <t>10. Does the enterprise have a different marketing strategy for its women customers that is respectful and free of harmful stereotypes?</t>
  </si>
  <si>
    <t>15. Does the enterprise introduce products that address the unmet needs of women?</t>
  </si>
  <si>
    <t>Fair treatment of part-time or temporary workers</t>
  </si>
  <si>
    <t xml:space="preserve">The following guide questions can be used to identify business policies and practices with respect to fair treatment of part-time and temporary workers. Practitioners should use appropriate judgment in determining the suitable questions in view of local contexts and global aspirations.  </t>
  </si>
  <si>
    <t>1. 	Does the enterprise apply gender equality policies to temporary or casual employees?</t>
  </si>
  <si>
    <t>2. Does the enterprise use temporary worker agencies that fairly treat their employees?</t>
  </si>
  <si>
    <t xml:space="preserve">The following guide questions can be used to identify business policies and practices with respect to gendered approach to address climate risks. Practitioners should use appropriate judgment in determining the suitable questions in view of local contexts and global aspirations.  </t>
  </si>
  <si>
    <r>
      <t>1.</t>
    </r>
    <r>
      <rPr>
        <sz val="7"/>
        <color theme="1"/>
        <rFont val="Times New Roman"/>
        <family val="1"/>
      </rPr>
      <t xml:space="preserve"> </t>
    </r>
    <r>
      <rPr>
        <sz val="10"/>
        <color theme="1"/>
        <rFont val="Calibri"/>
        <family val="2"/>
        <scheme val="minor"/>
      </rPr>
      <t>Does the enterprise evaluate the effects of its operations on the environment including the sustainable use and sourcing of materials, energy and water?</t>
    </r>
  </si>
  <si>
    <r>
      <t xml:space="preserve">2. Has the enterprise </t>
    </r>
    <r>
      <rPr>
        <b/>
        <sz val="10"/>
        <color theme="1"/>
        <rFont val="Calibri"/>
        <family val="2"/>
        <scheme val="minor"/>
      </rPr>
      <t>NOT</t>
    </r>
    <r>
      <rPr>
        <sz val="10"/>
        <color theme="1"/>
        <rFont val="Calibri"/>
        <family val="2"/>
        <scheme val="minor"/>
      </rPr>
      <t xml:space="preserve"> been cited for any environmental violations? A "No" answer means scoring of allotted point.</t>
    </r>
  </si>
  <si>
    <t>3. Does the enterprise comply with existing environmental policy and undertake initiatives beyond what is required by laws and regulations?  Environmental policy refers to the policy framework adopted by an organisation to ensure that environmental laws, regulations, and additional policy mechanisms such as the Taskforce on Climate-Related Disclosures (TFCD) recommendations are fully integrated into its operations. These issues generally include climate mitigation and adaptation, air and water pollution, solid waste management, biodiversity, ecosystem management, maintenance of biodiversity, and the protection of natural resources, wildlife and endangered species.</t>
  </si>
  <si>
    <t>4. Does the enterprise communicate its climate policy and outcomes to all employees, suppliers, and other stakeholders?</t>
  </si>
  <si>
    <t>5.  Does the enterprise practise waste management and recycling in its operations?</t>
  </si>
  <si>
    <t>6.  Does the enterprise pursue energy efficiency projects such as using LED, smart meter, electric vehicle fleet and other energy saving devices?</t>
  </si>
  <si>
    <t>7.  Does the enterprise have a policy to continuously assess climate risks regarding its potential adverse impact on the health and well-being of employees, its customers and/or the population in the area where it operates, as well as mitigation plans, especially those that will disproportionately have negative effects on women?</t>
  </si>
  <si>
    <t>8. Does the enterprise include climate considerations in ongoing business interactions with suppliers?</t>
  </si>
  <si>
    <t>9.  How do the enterprise’s products or services affect climate and environmental sustainability (contributing to mitigation, adaptation, resilience or just transition)?</t>
  </si>
  <si>
    <t>10.  Does the enterprise encourage its employees to contribute to climate action and provide the necessary training?</t>
  </si>
  <si>
    <t>11.  Does the enterprise improve its access to technology to attain energy efficiency and co-benefits as part of its decarbonised action plan?</t>
  </si>
  <si>
    <t>12. Does the enterprise initiate dialogue with selected suppliers to understand their current or planned climate goals and encourage them to halve emissions before 2030 and achieve net zero emissions before 2050, as part of their engagement?</t>
  </si>
  <si>
    <t>13. Does the enterprise set goals and measure the progress of its energy efficiency, recycling and waste management projects?</t>
  </si>
  <si>
    <t>15. Does the enterprise track its GHG emissions and progress against targets for accountability and tracking?</t>
  </si>
  <si>
    <t xml:space="preserve"> 16.  Does the enterprise align performance targets and bonuses with environmental and sustainability performance indicators?</t>
  </si>
  <si>
    <t>17.  Does the enterprise measure the emissions of employees when they are working remotely at home or outside the office?</t>
  </si>
  <si>
    <t>18. Has the enterprise set a climate or environmental strategy?</t>
  </si>
  <si>
    <t>19. Is there an individual responsible for overseeing the implementation and monitoring of its environmental policies?</t>
  </si>
  <si>
    <t>20. Does the enterprise consider climate change as a business risk and actively mitigate it to gain competitive advantage?</t>
  </si>
  <si>
    <t>21. Does the enterprise collaborate with a broad range of stakeholders outside of its normal scope of business operations – such as peers, NGOs, customers, governments, academia – to support a systematic approach to decarbonisation and other climate action?</t>
  </si>
  <si>
    <t xml:space="preserve">The following guide questions can be used to identify business policies and practices with respect to gendered approach to community engagement through CSR initiatives. Practitioners should use appropriate judgment in determining the suitable questions in view of local contexts and global aspirations.    </t>
  </si>
  <si>
    <t>1. Does the enterprise have any CSR initiatives that explicitly or intentionally benefit the unique needs of both women and men?</t>
  </si>
  <si>
    <t>2. Does the enterprise align CSR objectives with strategic goals and values?</t>
  </si>
  <si>
    <t>3. Does the enterprise engage in gender inequality awareness campaigns or gender inclusive initiatives in the community?</t>
  </si>
  <si>
    <t>4. Does the enterprise co-create its CSR framework with community stakeholders to best address their needs?</t>
  </si>
  <si>
    <t>5. Does the enterprise communicate its CSR goals to its employees and stakeholders?</t>
  </si>
  <si>
    <t>6. Does the enterprise communicate its CSR strategy on various social media channels to garner support?</t>
  </si>
  <si>
    <t>7. Does the enterprise demonstrate an understanding of women’s needs before launching women-focused initiatives?</t>
  </si>
  <si>
    <t xml:space="preserve">The following guide questions can be used to identify business policies and practices with respect to approach to gender equality beyond workplace. Practitioners should use appropriate judgment in determining the suitable questions in view of local contexts and global aspirations.   </t>
  </si>
  <si>
    <t>1. Does the enterprise have a program to address gender norms beyond the workplace, and also address the root causes of inequality?</t>
  </si>
  <si>
    <t>2. Does the enterprise encourage and support its employees to participate in external knowledge sharing and public advocacies on gender equality?</t>
  </si>
  <si>
    <t>3. Does the enterprise communicate its work on changing gender norms to employees and the public?</t>
  </si>
  <si>
    <t>4. Is the enterprise taking a leadership in addressing GBV in the community?</t>
  </si>
  <si>
    <t>5. Does the enterprise advocate for gender equality and women's empowerment in public forums?</t>
  </si>
  <si>
    <t>6. Does the enterprise help connect people to social and economic support systems?</t>
  </si>
  <si>
    <t>7. Does the enterprise train workers to improve employment opportunities in its industry?</t>
  </si>
  <si>
    <t>8. Does the enterprise address gender stereotypes in its programs to change the stories that children consume and internalise through media, books or TV?</t>
  </si>
  <si>
    <t xml:space="preserve">9. Does the enterprise lead or participate in programs or initiatives to address gender equality issues in their industry or community? </t>
  </si>
  <si>
    <t>10. Does the enterprise facilitate discussions that inform women of their rights, particularly sexual and reproductive health?</t>
  </si>
  <si>
    <t>11. Does the enterprise build awareness on the role and responsibility of men in dismantling systems that perpetuate discrimination?</t>
  </si>
  <si>
    <t>12. Does the enterprise work with international organisations, governments, civil society, girls’ and women’s organizations, movements, and the private sector to change gender norms?</t>
  </si>
  <si>
    <t>13. Does the enterprise help girls achieve equality in educational opportunities, addressing the mindset that boys are a better investment for the family than girls, which grants boys greater access to resources and educational options than girls?</t>
  </si>
  <si>
    <t>15. Does the enterprise sponsor programs to change school curriculums from childhood to include gender equality and women’s rights?</t>
  </si>
  <si>
    <t>16. Does the enterprise sponsor programs that address issues around social justice?</t>
  </si>
  <si>
    <t>17. Does the enterprise collaborate with religious and traditional leaders in supporting changes to gender norms to benefit the community?</t>
  </si>
  <si>
    <t>18.   Does the enterprise’s leadership actively and openly promote and encourage recruitment and promotion from diverse talent pools?</t>
  </si>
  <si>
    <t>19. Does the enterprise track the progress of different gender equality initiatives?</t>
  </si>
  <si>
    <t>20. Does the enterprise measure progress of its gender equality against pre-defined targets?</t>
  </si>
  <si>
    <t>21. Does the enterprise report the progress of its programs to any of its employees, stakeholders and the public?</t>
  </si>
  <si>
    <t>22. Does the Board or senior management lead initiatives focusing on changing gender norms by collaborating with other stakeholders?</t>
  </si>
  <si>
    <t>23. Does the enterprise demonstrate commitment to, and action on, gender equality influence in its existing and potential suppliers and/or partners?</t>
  </si>
  <si>
    <t>Gender ROI™ Matrix</t>
  </si>
  <si>
    <t xml:space="preserve"> Resilience</t>
  </si>
  <si>
    <t>(We Need To Talk)</t>
  </si>
  <si>
    <t>(More Work to Do)</t>
  </si>
  <si>
    <t>(Getting There!)</t>
  </si>
  <si>
    <t>(Advancing to Role Model)</t>
  </si>
  <si>
    <t>(Role Model)</t>
  </si>
  <si>
    <r>
      <rPr>
        <b/>
        <sz val="12"/>
        <color theme="3"/>
        <rFont val="Calibri"/>
        <family val="2"/>
      </rPr>
      <t>Women business ownership</t>
    </r>
    <r>
      <rPr>
        <b/>
        <sz val="12"/>
        <rFont val="Calibri"/>
        <family val="2"/>
      </rPr>
      <t xml:space="preserve"> - </t>
    </r>
    <r>
      <rPr>
        <i/>
        <sz val="12"/>
        <rFont val="Calibri"/>
        <family val="2"/>
      </rPr>
      <t xml:space="preserve">Total number of shares owned by women over the total number of shares </t>
    </r>
  </si>
  <si>
    <t>&gt;45%</t>
  </si>
  <si>
    <r>
      <rPr>
        <b/>
        <sz val="12"/>
        <color theme="3"/>
        <rFont val="Calibri"/>
        <family val="2"/>
        <scheme val="minor"/>
      </rPr>
      <t>Senior management representation</t>
    </r>
    <r>
      <rPr>
        <sz val="12"/>
        <color rgb="FF000000"/>
        <rFont val="Calibri"/>
        <family val="2"/>
        <scheme val="minor"/>
      </rPr>
      <t xml:space="preserve"> - </t>
    </r>
    <r>
      <rPr>
        <i/>
        <sz val="12"/>
        <color rgb="FF000000"/>
        <rFont val="Calibri"/>
        <family val="2"/>
        <scheme val="minor"/>
      </rPr>
      <t>Number of women in senior management over the number of total employees in senior management</t>
    </r>
  </si>
  <si>
    <r>
      <rPr>
        <b/>
        <sz val="12"/>
        <color theme="3"/>
        <rFont val="Calibri"/>
        <family val="2"/>
      </rPr>
      <t>Women’s middle management representation</t>
    </r>
    <r>
      <rPr>
        <sz val="12"/>
        <color theme="1"/>
        <rFont val="Calibri"/>
        <family val="2"/>
      </rPr>
      <t xml:space="preserve"> - </t>
    </r>
    <r>
      <rPr>
        <i/>
        <sz val="12"/>
        <color theme="1"/>
        <rFont val="Calibri"/>
        <family val="2"/>
      </rPr>
      <t>Number of women in middle management over number of employees in middle management</t>
    </r>
  </si>
  <si>
    <r>
      <rPr>
        <b/>
        <sz val="12"/>
        <color theme="3"/>
        <rFont val="Calibri"/>
        <family val="2"/>
      </rPr>
      <t xml:space="preserve">Gender wage equity </t>
    </r>
    <r>
      <rPr>
        <sz val="12"/>
        <color theme="1"/>
        <rFont val="Calibri"/>
        <family val="2"/>
      </rPr>
      <t xml:space="preserve"> - </t>
    </r>
    <r>
      <rPr>
        <i/>
        <sz val="12"/>
        <color theme="1"/>
        <rFont val="Calibri"/>
        <family val="2"/>
      </rPr>
      <t>Women/men compensation ratio for salaried employees (percent of women’s to men’s)</t>
    </r>
  </si>
  <si>
    <r>
      <rPr>
        <b/>
        <sz val="12"/>
        <color theme="3"/>
        <rFont val="Calibri"/>
        <family val="2"/>
      </rPr>
      <t>Women workforce participation</t>
    </r>
    <r>
      <rPr>
        <sz val="12"/>
        <color theme="1"/>
        <rFont val="Calibri"/>
        <family val="2"/>
      </rPr>
      <t xml:space="preserve"> - </t>
    </r>
    <r>
      <rPr>
        <i/>
        <sz val="12"/>
        <color theme="1"/>
        <rFont val="Calibri"/>
        <family val="2"/>
      </rPr>
      <t>Number of women over the number of total salaried employees</t>
    </r>
  </si>
  <si>
    <t>0 to 10%; 91% to 100%</t>
  </si>
  <si>
    <t>11% to 20%; 81% to 90%</t>
  </si>
  <si>
    <t>21% to 30%; 71% to 80%</t>
  </si>
  <si>
    <t>31% to 40%; 61% to 70%</t>
  </si>
  <si>
    <t>41%to 60%</t>
  </si>
  <si>
    <t>Value Chains</t>
  </si>
  <si>
    <r>
      <rPr>
        <b/>
        <sz val="12"/>
        <color theme="3"/>
        <rFont val="Calibri"/>
        <family val="2"/>
      </rPr>
      <t>Gender disaggregated data in supply chains</t>
    </r>
    <r>
      <rPr>
        <sz val="12"/>
        <color theme="1"/>
        <rFont val="Calibri"/>
        <family val="2"/>
      </rPr>
      <t xml:space="preserve"> - </t>
    </r>
    <r>
      <rPr>
        <i/>
        <sz val="12"/>
        <color theme="1"/>
        <rFont val="Calibri"/>
        <family val="2"/>
      </rPr>
      <t xml:space="preserve">Understand how enterprise can best act, enable, influence to improve </t>
    </r>
  </si>
  <si>
    <t>A maximum of 5 points could be allocated on this parameter depending on what management framework has been applied. I.e. if the company practices one of the following dimensions scores 1, if it has all of the five practices scores 5:</t>
  </si>
  <si>
    <t xml:space="preserve">gender equality in supply chains and drive better targeted </t>
  </si>
  <si>
    <r>
      <rPr>
        <sz val="12"/>
        <color rgb="FF00B050"/>
        <rFont val="Calibri"/>
        <family val="2"/>
      </rPr>
      <t>•</t>
    </r>
    <r>
      <rPr>
        <sz val="12"/>
        <color theme="1"/>
        <rFont val="Calibri"/>
        <family val="2"/>
      </rPr>
      <t xml:space="preserve">       Commitment (Evidence of stakeholder consultation) </t>
    </r>
  </si>
  <si>
    <t xml:space="preserve">gender transformative solutions for women entrepreneurs </t>
  </si>
  <si>
    <r>
      <rPr>
        <sz val="12"/>
        <color rgb="FF00B050"/>
        <rFont val="Calibri"/>
        <family val="2"/>
      </rPr>
      <t>•</t>
    </r>
    <r>
      <rPr>
        <sz val="12"/>
        <color theme="1"/>
        <rFont val="Calibri"/>
        <family val="2"/>
      </rPr>
      <t>       Communication</t>
    </r>
  </si>
  <si>
    <t>and workers</t>
  </si>
  <si>
    <r>
      <rPr>
        <sz val="12"/>
        <color rgb="FF00B050"/>
        <rFont val="Calibri"/>
        <family val="2"/>
      </rPr>
      <t>•</t>
    </r>
    <r>
      <rPr>
        <sz val="12"/>
        <color theme="1"/>
        <rFont val="Calibri"/>
        <family val="2"/>
      </rPr>
      <t xml:space="preserve">       Implementation  </t>
    </r>
  </si>
  <si>
    <r>
      <rPr>
        <sz val="12"/>
        <color rgb="FF00B050"/>
        <rFont val="Calibri"/>
        <family val="2"/>
      </rPr>
      <t>•</t>
    </r>
    <r>
      <rPr>
        <sz val="12"/>
        <color theme="1"/>
        <rFont val="Calibri"/>
        <family val="2"/>
      </rPr>
      <t>       Measurement</t>
    </r>
  </si>
  <si>
    <r>
      <rPr>
        <sz val="12"/>
        <color rgb="FF00B050"/>
        <rFont val="Calibri"/>
        <family val="2"/>
      </rPr>
      <t>•</t>
    </r>
    <r>
      <rPr>
        <sz val="12"/>
        <color theme="1"/>
        <rFont val="Calibri"/>
        <family val="2"/>
      </rPr>
      <t>       Accountability and transparency</t>
    </r>
  </si>
  <si>
    <r>
      <rPr>
        <b/>
        <sz val="12"/>
        <color theme="3"/>
        <rFont val="Calibri"/>
        <family val="2"/>
      </rPr>
      <t>Gender disaggregated data in value chains</t>
    </r>
    <r>
      <rPr>
        <sz val="12"/>
        <color theme="1"/>
        <rFont val="Calibri"/>
        <family val="2"/>
      </rPr>
      <t xml:space="preserve"> -</t>
    </r>
    <r>
      <rPr>
        <i/>
        <sz val="12"/>
        <color theme="1"/>
        <rFont val="Calibri"/>
        <family val="2"/>
      </rPr>
      <t xml:space="preserve"> Championing women's economic empowerment informed by gender </t>
    </r>
  </si>
  <si>
    <t>disaggregated data of its customer base</t>
  </si>
  <si>
    <r>
      <rPr>
        <b/>
        <sz val="12"/>
        <color theme="3"/>
        <rFont val="Calibri"/>
        <family val="2"/>
      </rPr>
      <t>Addressing climate risks</t>
    </r>
    <r>
      <rPr>
        <sz val="12"/>
        <rFont val="Calibri"/>
        <family val="2"/>
      </rPr>
      <t xml:space="preserve"> - </t>
    </r>
    <r>
      <rPr>
        <i/>
        <sz val="12"/>
        <rFont val="Calibri"/>
        <family val="2"/>
      </rPr>
      <t xml:space="preserve">Approach to raising suppliers', clients', enterprises' and employees' awareness about </t>
    </r>
  </si>
  <si>
    <t>climate risks, training/educating regarding climate change</t>
  </si>
  <si>
    <t>to mitigate social and environmental risks</t>
  </si>
  <si>
    <t>Opportunities</t>
  </si>
  <si>
    <r>
      <rPr>
        <b/>
        <sz val="12"/>
        <color theme="3"/>
        <rFont val="Calibri"/>
        <family val="2"/>
      </rPr>
      <t>Top 10 employees by compensation</t>
    </r>
    <r>
      <rPr>
        <sz val="12"/>
        <color theme="1"/>
        <rFont val="Calibri"/>
        <family val="2"/>
      </rPr>
      <t xml:space="preserve"> - </t>
    </r>
    <r>
      <rPr>
        <i/>
        <sz val="12"/>
        <color theme="1"/>
        <rFont val="Calibri"/>
        <family val="2"/>
      </rPr>
      <t xml:space="preserve">Women/men ratio of company’s top 10 percent compensated employees </t>
    </r>
  </si>
  <si>
    <r>
      <rPr>
        <b/>
        <sz val="12"/>
        <color theme="3"/>
        <rFont val="Calibri"/>
        <family val="2"/>
        <scheme val="minor"/>
      </rPr>
      <t>Performance evaluation and progreesion</t>
    </r>
    <r>
      <rPr>
        <i/>
        <sz val="12"/>
        <rFont val="Calibri"/>
        <family val="2"/>
        <scheme val="minor"/>
      </rPr>
      <t xml:space="preserve"> - Approach  to promote diversity in women’s performance evaluations and </t>
    </r>
  </si>
  <si>
    <t xml:space="preserve">and progression  </t>
  </si>
  <si>
    <r>
      <rPr>
        <b/>
        <sz val="12"/>
        <color theme="3"/>
        <rFont val="Calibri"/>
        <family val="2"/>
      </rPr>
      <t>Gender diversity in recruitment</t>
    </r>
    <r>
      <rPr>
        <sz val="12"/>
        <color theme="3"/>
        <rFont val="Calibri"/>
        <family val="2"/>
      </rPr>
      <t xml:space="preserve"> </t>
    </r>
    <r>
      <rPr>
        <sz val="12"/>
        <color theme="1"/>
        <rFont val="Calibri"/>
        <family val="2"/>
      </rPr>
      <t>-</t>
    </r>
    <r>
      <rPr>
        <i/>
        <sz val="12"/>
        <color theme="1"/>
        <rFont val="Calibri"/>
        <family val="2"/>
      </rPr>
      <t xml:space="preserve"> Approach to recruitment and selection that promotes gender diversity </t>
    </r>
  </si>
  <si>
    <t>across the workforce</t>
  </si>
  <si>
    <r>
      <rPr>
        <b/>
        <sz val="12"/>
        <color theme="3"/>
        <rFont val="Calibri"/>
        <family val="2"/>
      </rPr>
      <t>Gender lens in policies and strategies</t>
    </r>
    <r>
      <rPr>
        <sz val="12"/>
        <color theme="1"/>
        <rFont val="Calibri"/>
        <family val="2"/>
      </rPr>
      <t xml:space="preserve"> - </t>
    </r>
    <r>
      <rPr>
        <i/>
        <sz val="12"/>
        <color theme="1"/>
        <rFont val="Calibri"/>
        <family val="2"/>
      </rPr>
      <t>Approach to applying gender lens to all policies and strategies,</t>
    </r>
  </si>
  <si>
    <t xml:space="preserve"> including promoting inclusion, transparency, and respect</t>
  </si>
  <si>
    <r>
      <rPr>
        <b/>
        <sz val="12"/>
        <color theme="3"/>
        <rFont val="Calibri"/>
        <family val="2"/>
      </rPr>
      <t xml:space="preserve">Professional development, netoworking, and mentioring </t>
    </r>
    <r>
      <rPr>
        <sz val="12"/>
        <color theme="1"/>
        <rFont val="Calibri"/>
        <family val="2"/>
      </rPr>
      <t xml:space="preserve"> - Approach to promoting women’s professional </t>
    </r>
  </si>
  <si>
    <t xml:space="preserve">development and training, including mentorship and </t>
  </si>
  <si>
    <t xml:space="preserve">networking </t>
  </si>
  <si>
    <r>
      <rPr>
        <b/>
        <sz val="12"/>
        <color theme="3"/>
        <rFont val="Calibri"/>
        <family val="2"/>
      </rPr>
      <t xml:space="preserve">Gender responsive recruitment </t>
    </r>
    <r>
      <rPr>
        <sz val="12"/>
        <color theme="1"/>
        <rFont val="Calibri"/>
        <family val="2"/>
      </rPr>
      <t xml:space="preserve">- </t>
    </r>
    <r>
      <rPr>
        <i/>
        <sz val="12"/>
        <color theme="1"/>
        <rFont val="Calibri"/>
        <family val="2"/>
      </rPr>
      <t xml:space="preserve">Approach to promote women's empowerment in organizations and business </t>
    </r>
  </si>
  <si>
    <t>partners along the supply chain</t>
  </si>
  <si>
    <r>
      <rPr>
        <b/>
        <sz val="12"/>
        <color theme="3"/>
        <rFont val="Calibri"/>
        <family val="2"/>
      </rPr>
      <t>Gendered approach to value chains</t>
    </r>
    <r>
      <rPr>
        <sz val="12"/>
        <color theme="1"/>
        <rFont val="Calibri"/>
        <family val="2"/>
      </rPr>
      <t xml:space="preserve"> - </t>
    </r>
    <r>
      <rPr>
        <i/>
        <sz val="12"/>
        <color theme="1"/>
        <rFont val="Calibri"/>
        <family val="2"/>
      </rPr>
      <t xml:space="preserve">Approach to promote women's empowerment through its customer base, </t>
    </r>
  </si>
  <si>
    <t xml:space="preserve">including critical roles women play in service and product </t>
  </si>
  <si>
    <t>development and marketing</t>
  </si>
  <si>
    <r>
      <rPr>
        <b/>
        <sz val="12"/>
        <color theme="3"/>
        <rFont val="Calibri"/>
        <family val="2"/>
      </rPr>
      <t xml:space="preserve">Community engagement through CSR initiatives </t>
    </r>
    <r>
      <rPr>
        <sz val="12"/>
        <color theme="1"/>
        <rFont val="Calibri"/>
        <family val="2"/>
      </rPr>
      <t xml:space="preserve">- </t>
    </r>
    <r>
      <rPr>
        <i/>
        <sz val="12"/>
        <color theme="1"/>
        <rFont val="Calibri"/>
        <family val="2"/>
      </rPr>
      <t xml:space="preserve">Approach to contribute to contribute to community </t>
    </r>
  </si>
  <si>
    <t>engagement through CSR initiatives</t>
  </si>
  <si>
    <r>
      <rPr>
        <b/>
        <sz val="12"/>
        <color theme="3"/>
        <rFont val="Calibri"/>
        <family val="2"/>
      </rPr>
      <t>Inclusive health insurance policies</t>
    </r>
    <r>
      <rPr>
        <sz val="12"/>
        <color theme="1"/>
        <rFont val="Calibri"/>
        <family val="2"/>
      </rPr>
      <t xml:space="preserve"> - </t>
    </r>
    <r>
      <rPr>
        <i/>
        <sz val="12"/>
        <color theme="1"/>
        <rFont val="Calibri"/>
        <family val="2"/>
      </rPr>
      <t xml:space="preserve">Approach to health insurance policies that recognizes and caters to the </t>
    </r>
  </si>
  <si>
    <t>different health needs of women and men</t>
  </si>
  <si>
    <r>
      <rPr>
        <b/>
        <sz val="12"/>
        <color theme="3"/>
        <rFont val="Calibri"/>
        <family val="2"/>
      </rPr>
      <t>Survivor centered prevention and response to gender based violence and harassment</t>
    </r>
    <r>
      <rPr>
        <sz val="12"/>
        <color theme="1"/>
        <rFont val="Calibri"/>
        <family val="2"/>
      </rPr>
      <t xml:space="preserve"> -</t>
    </r>
    <r>
      <rPr>
        <i/>
        <sz val="12"/>
        <color theme="1"/>
        <rFont val="Calibri"/>
        <family val="2"/>
      </rPr>
      <t xml:space="preserve"> Approach to survivor-</t>
    </r>
  </si>
  <si>
    <t>centered prevention and response to gender based violence</t>
  </si>
  <si>
    <t>and harassment, support for employees expriencing</t>
  </si>
  <si>
    <t>domestic violence</t>
  </si>
  <si>
    <r>
      <rPr>
        <b/>
        <sz val="12"/>
        <color theme="3"/>
        <rFont val="Calibri"/>
        <family val="2"/>
      </rPr>
      <t>Women workforce participation support policies</t>
    </r>
    <r>
      <rPr>
        <sz val="12"/>
        <color theme="1"/>
        <rFont val="Calibri"/>
        <family val="2"/>
      </rPr>
      <t xml:space="preserve"> - </t>
    </r>
    <r>
      <rPr>
        <i/>
        <sz val="12"/>
        <color theme="1"/>
        <rFont val="Calibri"/>
        <family val="2"/>
      </rPr>
      <t xml:space="preserve">Approach to paid parental leave, carer leave and flexible </t>
    </r>
  </si>
  <si>
    <t xml:space="preserve">work hours/work from home arrangements as an indication </t>
  </si>
  <si>
    <t>of workplace culture</t>
  </si>
  <si>
    <r>
      <rPr>
        <b/>
        <sz val="12"/>
        <color theme="3"/>
        <rFont val="Calibri"/>
        <family val="2"/>
      </rPr>
      <t>Women's turnover ratio</t>
    </r>
    <r>
      <rPr>
        <sz val="12"/>
        <color theme="1"/>
        <rFont val="Calibri"/>
        <family val="2"/>
      </rPr>
      <t xml:space="preserve"> - </t>
    </r>
    <r>
      <rPr>
        <i/>
        <sz val="12"/>
        <color theme="1"/>
        <rFont val="Calibri"/>
        <family val="2"/>
      </rPr>
      <t>The number of women leaving the enterprise over the number of total employees leaving enterprise</t>
    </r>
  </si>
  <si>
    <r>
      <rPr>
        <b/>
        <sz val="12"/>
        <color theme="3"/>
        <rFont val="Calibri"/>
        <family val="2"/>
      </rPr>
      <t>Women in part-time and temporary workforce part-time and temporary workforce</t>
    </r>
    <r>
      <rPr>
        <sz val="12"/>
        <color theme="1"/>
        <rFont val="Calibri"/>
        <family val="2"/>
      </rPr>
      <t xml:space="preserve"> -</t>
    </r>
    <r>
      <rPr>
        <i/>
        <sz val="12"/>
        <color theme="1"/>
        <rFont val="Calibri"/>
        <family val="2"/>
      </rPr>
      <t xml:space="preserve"> Number of women employees in part-time and temporary workforce over total number of employees in part-time and temporary workforce </t>
    </r>
  </si>
  <si>
    <t>41% to 60%</t>
  </si>
  <si>
    <r>
      <rPr>
        <b/>
        <sz val="12"/>
        <color theme="3"/>
        <rFont val="Calibri"/>
        <family val="2"/>
      </rPr>
      <t>Compensation ratio for women in part-time and temporary workforce</t>
    </r>
    <r>
      <rPr>
        <sz val="12"/>
        <color theme="1"/>
        <rFont val="Calibri"/>
        <family val="2"/>
      </rPr>
      <t xml:space="preserve"> - </t>
    </r>
    <r>
      <rPr>
        <i/>
        <sz val="12"/>
        <color theme="1"/>
        <rFont val="Calibri"/>
        <family val="2"/>
      </rPr>
      <t>(Last Twelve Months Number of Women Hourly Workers) over (Last Twelve Months Number of Total Hourly Workers)</t>
    </r>
  </si>
  <si>
    <r>
      <rPr>
        <b/>
        <sz val="12"/>
        <color theme="3"/>
        <rFont val="Calibri"/>
        <family val="2"/>
      </rPr>
      <t>Fair treatment of women in part-time and temporary workers</t>
    </r>
    <r>
      <rPr>
        <sz val="12"/>
        <color theme="1"/>
        <rFont val="Calibri"/>
        <family val="2"/>
      </rPr>
      <t xml:space="preserve"> - </t>
    </r>
    <r>
      <rPr>
        <i/>
        <sz val="12"/>
        <color theme="1"/>
        <rFont val="Calibri"/>
        <family val="2"/>
      </rPr>
      <t>Approach to promote gender diversity and fair treatment of women in part-time and</t>
    </r>
  </si>
  <si>
    <t xml:space="preserve"> temporary workforce</t>
  </si>
  <si>
    <r>
      <rPr>
        <b/>
        <sz val="12"/>
        <color theme="3"/>
        <rFont val="Calibri"/>
        <family val="2"/>
      </rPr>
      <t>Gender equality beyond workplace</t>
    </r>
    <r>
      <rPr>
        <sz val="12"/>
        <color theme="1"/>
        <rFont val="Calibri"/>
        <family val="2"/>
      </rPr>
      <t xml:space="preserve"> - A</t>
    </r>
    <r>
      <rPr>
        <i/>
        <sz val="12"/>
        <color theme="1"/>
        <rFont val="Calibri"/>
        <family val="2"/>
      </rPr>
      <t xml:space="preserve">pproach to promotion of gender equality beyond workplace through </t>
    </r>
  </si>
  <si>
    <t xml:space="preserve">industry or community engagements, addressing gender </t>
  </si>
  <si>
    <t>norms</t>
  </si>
  <si>
    <t>Value</t>
  </si>
  <si>
    <t>Scoring for Calcs</t>
  </si>
  <si>
    <t>Source:</t>
  </si>
  <si>
    <t>Micro: enterprises which employ fewer than 10 persons and whose annual turnover and/or annual balance sheet total does not exceed EUR 2 million.</t>
  </si>
  <si>
    <t>Small: Enterprises which employ fewer than 50 persons and whose annual turnover and/or annual balance sheet total does not exceed EUR 10 million, excluding enterprises that qualify as micro-enterprises.</t>
  </si>
  <si>
    <t>Medium-sized: enterprises which employ fewer than 250 persons and which have an annual turnover not exceeding EUR 50 million, and/or an annual balance sheet total not exceeding EUR 43 million, excluding enterprises that qualify as micro-enterprises and small enterprises.</t>
  </si>
  <si>
    <t>MSME</t>
  </si>
  <si>
    <t>An enterprise qualifies as a micro, small or medium enterprise if it meets two out of three criteria of the IFC MSME Definition (employees, assets and sales), OR if the loan to it falls within the relevant MSME loan size proxy.</t>
  </si>
  <si>
    <t>IFC MSME Definition </t>
  </si>
  <si>
    <t>MSME Loan Size Proxy </t>
  </si>
  <si>
    <t>INDICATOR </t>
  </si>
  <si>
    <t>EMPLOYEES</t>
  </si>
  <si>
    <t>TOTAL ASSETS US$</t>
  </si>
  <si>
    <t>ANNUAL SALES US$</t>
  </si>
  <si>
    <t>LOAN SIZE AT ORIGINATION</t>
  </si>
  <si>
    <t>&lt;$100,000</t>
  </si>
  <si>
    <t>&lt;$10,000</t>
  </si>
  <si>
    <t>Small enterprise</t>
  </si>
  <si>
    <t>$100,000 - &lt; $3 million</t>
  </si>
  <si>
    <t>Medium enterprise</t>
  </si>
  <si>
    <t>50-300</t>
  </si>
  <si>
    <t>$3 million -$15 million</t>
  </si>
  <si>
    <r>
      <t>&lt;$1 or $2 million</t>
    </r>
    <r>
      <rPr>
        <sz val="10"/>
        <color rgb="FF000000"/>
        <rFont val="Arial"/>
        <family val="2"/>
      </rPr>
      <t>[1]</t>
    </r>
  </si>
  <si>
    <t>Woman-Owned Enterprise</t>
  </si>
  <si>
    <t>An enterprise qualifies as a woman-owned enterprise if it meets the following criteria:</t>
  </si>
  <si>
    <t>(A) ≥ 51% owned by woman/women; OR</t>
  </si>
  <si>
    <t>(B) ≥ 20% owned by woman/women; AND (i) has ≥ 1 woman as CEO/COO/President/Vice President; AND (ii) has ≥ 30% of the board of directors composed of women, where a board exists.</t>
  </si>
  <si>
    <t>majority</t>
  </si>
  <si>
    <t>minority</t>
  </si>
  <si>
    <t xml:space="preserve">5.  Does enterprise leadership actively and openly promote and encourage recruitment and promotion from diverse talent pools? </t>
  </si>
  <si>
    <t>6.  Does the enterprise analyse potential gender biases in the evaluation and promotion process and conduct multiple evaluations by asking several people to evaluate individuals to have multiple data points and thereby encourage a broader perspective on performance, both of which reduce bias?</t>
  </si>
  <si>
    <t>7.   Does the enterprise provide unconscious bias training to people managers?</t>
  </si>
  <si>
    <t>8.   Does the enterprise actively seek to balance women representation in managerial and senior-level positions to implement its gender equality and diversity policy?</t>
  </si>
  <si>
    <t>Company size</t>
  </si>
  <si>
    <t>Microenterprise</t>
  </si>
  <si>
    <t>Small and medium</t>
  </si>
  <si>
    <t>Large</t>
  </si>
  <si>
    <t>3. Does the enterprise provide healthcare insurance benefits above what is required by regulations equally for all employees?</t>
  </si>
  <si>
    <t xml:space="preserve">2. This includes part-time and non-salaried employees. </t>
  </si>
  <si>
    <t>4. Does the enterprise communicate its insurance policies to its employees and notify employees of any changes?</t>
  </si>
  <si>
    <t>5. Does the enterprise provide information to employees about health protection, health promotion and disease prevention programs?</t>
  </si>
  <si>
    <t>6.  Does the enterprise follow health and safety regulations and related requirements?</t>
  </si>
  <si>
    <t>15.  Does the enterprise have due diligence and remediation processes to identify and address violations of recruitment policies based on gender discrimination?</t>
  </si>
  <si>
    <t>13. Is there an exit interview?</t>
  </si>
  <si>
    <t>14.   If so, are gender-related questions, for example, gender discrimination, included in the interview?</t>
  </si>
  <si>
    <t>16. Does the enterprise regularly collect data on women’s participation in different levels?</t>
  </si>
  <si>
    <t>17. Does your company track recruitment, promotions, and resignations by gender at every level?</t>
  </si>
  <si>
    <t>18. Does the company keep data on applications received, candidates invited, and candidates actually hired, disaggregated by gender?</t>
  </si>
  <si>
    <r>
      <t>19. Does the enterprise share gender diversity data with its employees?</t>
    </r>
    <r>
      <rPr>
        <vertAlign val="superscript"/>
        <sz val="10"/>
        <color theme="1"/>
        <rFont val="Calibri"/>
        <family val="2"/>
        <scheme val="minor"/>
      </rPr>
      <t>7</t>
    </r>
  </si>
  <si>
    <t>20.  Does the enterprise have gender diversity goals with an accompanying action plan that are regularly report to the Board?</t>
  </si>
  <si>
    <t>22.   Does the enterprise set a target for gender representation, and record and review gender-related hiring profiles?</t>
  </si>
  <si>
    <r>
      <t xml:space="preserve">23.  </t>
    </r>
    <r>
      <rPr>
        <sz val="7"/>
        <color theme="1"/>
        <rFont val="Times New Roman"/>
        <family val="1"/>
      </rPr>
      <t> </t>
    </r>
    <r>
      <rPr>
        <sz val="10"/>
        <color theme="1"/>
        <rFont val="Calibri"/>
        <family val="2"/>
        <scheme val="minor"/>
      </rPr>
      <t xml:space="preserve">Is there an individual responsible for gender representation goals? </t>
    </r>
  </si>
  <si>
    <t>15.  Does the enterprise conduct and review employee satisfaction surveys to evaluate gender inclusivity?6</t>
  </si>
  <si>
    <t xml:space="preserve">22. Does the enterprise report its performance against the set gender equality goals in its annual report, impact report, case studies or other publications? </t>
  </si>
  <si>
    <t>11.  Does the enterprise have metrics and reporting mechanisms on gender equality and women’s empowerment across the supply chain?</t>
  </si>
  <si>
    <t>12.  Is there an individual responsible for collecting gender-disaggregated data to promote gender equality and diversity in its supply chains?</t>
  </si>
  <si>
    <t>13.  Does the enterprise report publicly on the percentage of expenditures spent with women-owned or women-led enterprises?</t>
  </si>
  <si>
    <t>14.   Does the enterprise report to the Board on the percentage spent with women-owned or women-led enterprises?</t>
  </si>
  <si>
    <t>15.  Does the enterprise use gender-disaggregated data and information to assess performance and develop appropriate, evidence-based responses and gender-focused procurement policies to improve women’s economic empowerment in its supply chains?</t>
  </si>
  <si>
    <t>11. Does the enterprise track customer user experience to ascertain customer satisfaction and areas of improvement by gender?</t>
  </si>
  <si>
    <t>12. Does the enterprise measure revenues generated from women customers?</t>
  </si>
  <si>
    <t>13. Does the Board review customer feedback to ensure the unmet needs of women and men are evaluated and that actions are taken to address gaps?</t>
  </si>
  <si>
    <t>15. Does the enterprise conduct product testing on both men and women to ensure their specific needs are met by product and service offerings?</t>
  </si>
  <si>
    <t>16. Does the enterprise communicate publicly its commitment to having a gendered approach with respect to its customers?</t>
  </si>
  <si>
    <t>3. Does the enterprise communicate to the public and stakeholders (through job advertisements and others) fair treatment of part-time and temporary employees?</t>
  </si>
  <si>
    <t>4. 	Does the enterprise communicate to the public and stakeholders (through job advertisements and others) fair treatment of part-time and temporary employees?</t>
  </si>
  <si>
    <t>5. Does the enterprise comply with minimum wage legislation and other labour regulations equally between women and men?</t>
  </si>
  <si>
    <t>6. Do both women and men receive the same hourly wage for the same type of work?</t>
  </si>
  <si>
    <t>7. Does the enterprise train its part-time or temporary workers, equally between women and men?</t>
  </si>
  <si>
    <t>8. Does the enterprise provide occupational safety and health protection for its part-time and temporary workers, equally between women and men?</t>
  </si>
  <si>
    <t>9. Does the enterprise inquire with its part-time or temporary workers if they are seeking full-time employment?</t>
  </si>
  <si>
    <t>10. Does the enterprise conduct due diligence on their temp agencies for compliance with national regulations covering part-time or temporary workers?Does the enterprise conduct due diligence on their temp agencies for compliance with national regulations covering part-time or temporary workers?</t>
  </si>
  <si>
    <t>11. Does the enterprise provide part-time or temporary employees with paid leaves equally between women and men?</t>
  </si>
  <si>
    <t>12. Does the enterprise provide consistent schedules and allow shifting of schedules among its part-time or temporary employees, equally between women and men?</t>
  </si>
  <si>
    <t xml:space="preserve">13. Does the company track the gender composition and tenure of its part-time or temporary workers? </t>
  </si>
  <si>
    <t>14. Does the enterprise track the number of part-time or temporary workers becoming full-time workers within the company?</t>
  </si>
  <si>
    <t>15. Does the enterprise communicate its fair treatment policy for its part-time and temporary employees to its employees and the public?</t>
  </si>
  <si>
    <t xml:space="preserve">14. Does the Board review the use of part-time or temporary workers to address temporary labour shortages or for cost-reduction programs? </t>
  </si>
  <si>
    <t>15. Does the enterprise identify, assess and manage its climate risks e.g. physical and transition risks?</t>
  </si>
  <si>
    <t>8. Does the enterprise actively encourage employees to volunteer in its projects?</t>
  </si>
  <si>
    <t>9. Does the enterprise prioritize creating a gender diverse team that is responsible for preparing and implementing its CSR strategy?</t>
  </si>
  <si>
    <t>10. Has the enterprise made appropriate budget allocations for its CSR projects?</t>
  </si>
  <si>
    <t>11. Does the enterprise measure the impact of its activities, including number of participants by gender and other KPIs?</t>
  </si>
  <si>
    <t xml:space="preserve">12. Does the enterprise employ recognized industry-standard measures? For example, GRI, SASB, B Corp certification etc.. </t>
  </si>
  <si>
    <t>13. Does the enterprise collect feedback from program participants and employees to improve future programs?</t>
  </si>
  <si>
    <t>14. Is there buy-in of CSR initiatives from senior leadership and employees?</t>
  </si>
  <si>
    <t>15. Do target participants formally or informally assess the enterprise’s CSR work?</t>
  </si>
  <si>
    <t>16. Does the enterprise ensure transparency in its progress towards its communicated goals?</t>
  </si>
  <si>
    <t>21. Is the enterprise involved in finding solutions for unpaid care responsibilities disproportionately borne by women?</t>
  </si>
  <si>
    <t xml:space="preserve"> Women in part-time and temporary employment</t>
  </si>
  <si>
    <t>Resillience</t>
  </si>
  <si>
    <t>Person 1</t>
  </si>
  <si>
    <t>Person 2</t>
  </si>
  <si>
    <t>Shareholder 1</t>
  </si>
  <si>
    <t>Shareholder 2</t>
  </si>
  <si>
    <t>Shareholder 3</t>
  </si>
  <si>
    <t>Shareholder 4</t>
  </si>
  <si>
    <t>Person 3</t>
  </si>
  <si>
    <t>CEO</t>
  </si>
  <si>
    <t>COO</t>
  </si>
  <si>
    <t>CFO</t>
  </si>
  <si>
    <t>Head of HR</t>
  </si>
  <si>
    <t>Sweef Capital Gender ROI™</t>
  </si>
  <si>
    <t>9.  Does the enterprise track evaluations and promotions by gender?</t>
  </si>
  <si>
    <t>10.  Does the enterprise review performance appraisals by gender and analyse any emerging biases and work to eliminate pro-male or pro-childless criteria and competencies?</t>
  </si>
  <si>
    <t>11.  Does the enterprise track the progress of gender representation in the organisation?</t>
  </si>
  <si>
    <t>12.  Does the enterprise report its progress and target improvement in gender representation to the Board and stakeholders?</t>
  </si>
  <si>
    <t>13.  Are senior leaders accountable for progress on diversity goals and are these reflected in their performance review?</t>
  </si>
  <si>
    <r>
      <t xml:space="preserve">14.  </t>
    </r>
    <r>
      <rPr>
        <sz val="7"/>
        <color theme="1"/>
        <rFont val="Times New Roman"/>
        <family val="1"/>
      </rPr>
      <t> </t>
    </r>
    <r>
      <rPr>
        <sz val="10"/>
        <color theme="1"/>
        <rFont val="Calibri"/>
        <family val="2"/>
        <scheme val="minor"/>
      </rPr>
      <t>Does the enterprise publicly report to stakeholders on the total number of women (compared with men) in management anDoes the enterprise publicly report to stakeholders on the total number of women (compared with men) in management and senior leadership positions and in promotions?</t>
    </r>
  </si>
  <si>
    <t>7. Does the enterprise have measures to schedule professional development programs at times that accommodate both men and women (accounting for care responsibilities)?</t>
  </si>
  <si>
    <t>8. Does the enterprise offer development training, rotational programs or educational opportunities with specific support for women?</t>
  </si>
  <si>
    <t>9. Does the enterprise offer access to professional networks (internal and/or external) with specific support for women?</t>
  </si>
  <si>
    <t>10. Does the enterprise encourage collective organising and support networks? This could include peer networks among women employees.</t>
  </si>
  <si>
    <t>11. Does the enterprise set goals and objectives for trainings for all its employees?</t>
  </si>
  <si>
    <t>12. Does the enterprise collect, analyse and monitor at least annually gender-disaggregated data on the percentage of employees participating in these programs?</t>
  </si>
  <si>
    <t>13. Does the enterprise have time-bound and measurable goals and targets to build a pipeline of qualified women for management positions?</t>
  </si>
  <si>
    <t>14. Does the enterprise allocate resources to the overall development of its employees?</t>
  </si>
  <si>
    <t>15. Does the enterprise report to the Board on the average number of training hours provided to staff, disaggregated by sex and employee level?</t>
  </si>
  <si>
    <t>16.  Does the enterprise report publicly on the average number of training hours, disaggregated by gender and employee level?</t>
  </si>
  <si>
    <t>13. Has the enterprise designated a person responsible for implementing gender equality and diversity in its supply chains?</t>
  </si>
  <si>
    <t>14. Does the enterprise have a strategy to diversify its supply chain?</t>
  </si>
  <si>
    <t>15. Does the enterprise disclose information about how they promote gender equality in their supply chains?</t>
  </si>
  <si>
    <t>16. Does the Board track key performance metrics of its initiatives relating to gender-responsive procurement, including the number of women-led and women-owned enterprise suppliers and corresponding spend?</t>
  </si>
  <si>
    <t>17. Does the enterprise pay its suppliers based on the agreed terms?</t>
  </si>
  <si>
    <t>18. Has the enterprise incorporated performance indicators on gender equality at all levels of the organisation with respect to performance plans and assessments, from top executives, staff as well as suppliers, contractors, and vendors?</t>
  </si>
  <si>
    <t>8. Do enterprises that engage with children have a child protection policy? If not applicable, answer ‘NA’.</t>
  </si>
  <si>
    <t xml:space="preserve">9. Does the enterprise provide vital information about violence against women, including helplines, crisis centres, law firms and contacts for women’s shelters and specialised organisations that offer support? </t>
  </si>
  <si>
    <t xml:space="preserve">11. Does the enterprise have personnel equipped with skills to manage and coordinate a GBV response with different GBV actors– health/medical, safety/security, psychosocial and legal/justice? </t>
  </si>
  <si>
    <t xml:space="preserve">14. Does the enterprise have prevention strategies that reduce or eliminate the causes, contributing factors and incidences of GBV? For example, providing training, reporting mechanisms, and identifying risks. </t>
  </si>
  <si>
    <t xml:space="preserve">15. Has the enterprise adjusted policies for remote working practices that provide secure access to safe working spaces where gender violence may be present?  If not applicable, answer ‘NA’. </t>
  </si>
  <si>
    <t xml:space="preserve">20. Does the enterprise develop ways of addressing GBV in the surrounding community? </t>
  </si>
  <si>
    <t>21. Does the enterprise include specific clauses related to GBV and sexual misconduct in the supplier code of conduct, including human trafficking and slavery?</t>
  </si>
  <si>
    <t>22. Does the enterprise monitor and evaluate all complaints and their specific gender dimension?</t>
  </si>
  <si>
    <t xml:space="preserve">23. Does the enterprise monitor and audit business travel and client entertainment expenses to detect and ensure that there is no inappropriate behaviour? </t>
  </si>
  <si>
    <t>24. Does the enterprise measure the effectiveness of communication and training efforts e.g. through surveys and diagnostics to assess employees’ awareness of the policy, their attitudes towards sexual misconduct and the extent to which they observe that the commitment is lived up to by enterprise representatives and embedded in the enterprise culture?</t>
  </si>
  <si>
    <t>25. Does the enterprise sanction an employee who violates the Sexual Harassment Policy, including business travel-related aspects and all other aspects mentioned above?</t>
  </si>
  <si>
    <t>26. Does the enterprise report its approach, progress and target improvements (if any) to the Board to ensure an environment free of violence and harassment?</t>
  </si>
  <si>
    <t>27. Does the enterprise conduct a gender audit of all policies, actions and measure relating to GBV?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</si>
</sst>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3" formatCode="_(* #,##0.00_);_(* \(#,##0.00\);_(* &quot;-&quot;??_);_(@_)"/>
    <numFmt numFmtId="164" formatCode="_(* #,##0_);_(* \(#,##0\);_(* &quot;-&quot;??_);_(@_)"/>
    <numFmt numFmtId="165" formatCode="[$-409]d\-mmm\-yyyy;@"/>
  </numFmts>
  <fonts count="132" x14ac:knownFonts="1">
    <font>
      <sz val="11"/>
      <color theme="1"/>
      <name val="Calibri"/>
      <family val="2"/>
      <scheme val="minor"/>
    </font>
    <font>
      <sz val="9"/>
      <color theme="1"/>
      <name val="Arial"/>
      <family val="2"/>
    </font>
    <font>
      <sz val="9"/>
      <color theme="1"/>
      <name val="Calibri"/>
      <family val="2"/>
      <scheme val="minor"/>
    </font>
    <font>
      <sz val="10"/>
      <color theme="1"/>
      <name val="Calibri"/>
      <family val="2"/>
      <scheme val="minor"/>
    </font>
    <font>
      <sz val="10"/>
      <color rgb="FF000000"/>
      <name val="Calibri"/>
      <family val="2"/>
      <scheme val="minor"/>
    </font>
    <font>
      <b/>
      <sz val="10"/>
      <color rgb="FF000000"/>
      <name val="Calibri"/>
      <family val="2"/>
      <scheme val="minor"/>
    </font>
    <font>
      <b/>
      <sz val="10"/>
      <color theme="3"/>
      <name val="Calibri"/>
      <family val="2"/>
    </font>
    <font>
      <sz val="10"/>
      <color theme="1"/>
      <name val="Calibri"/>
      <family val="2"/>
    </font>
    <font>
      <b/>
      <sz val="16"/>
      <color theme="1"/>
      <name val="Calibri"/>
      <family val="2"/>
    </font>
    <font>
      <b/>
      <sz val="18"/>
      <color theme="3"/>
      <name val="Calibri"/>
      <family val="2"/>
    </font>
    <font>
      <b/>
      <sz val="9"/>
      <color theme="3"/>
      <name val="Calibri"/>
      <family val="2"/>
    </font>
    <font>
      <b/>
      <sz val="11"/>
      <color theme="1"/>
      <name val="Calibri"/>
      <family val="2"/>
    </font>
    <font>
      <sz val="11"/>
      <color theme="1"/>
      <name val="Calibri"/>
      <family val="2"/>
      <scheme val="minor"/>
    </font>
    <font>
      <sz val="10"/>
      <color theme="1"/>
      <name val="Arial"/>
      <family val="2"/>
    </font>
    <font>
      <i/>
      <sz val="10"/>
      <color theme="1"/>
      <name val="Arial"/>
      <family val="2"/>
    </font>
    <font>
      <b/>
      <sz val="10"/>
      <color theme="1"/>
      <name val="Arial"/>
      <family val="2"/>
    </font>
    <font>
      <b/>
      <sz val="10"/>
      <color theme="0"/>
      <name val="Arial"/>
      <family val="2"/>
    </font>
    <font>
      <sz val="10"/>
      <color theme="0"/>
      <name val="Arial"/>
      <family val="2"/>
    </font>
    <font>
      <b/>
      <u val="singleAccounting"/>
      <sz val="10"/>
      <color theme="0"/>
      <name val="Arial"/>
      <family val="2"/>
    </font>
    <font>
      <b/>
      <sz val="12"/>
      <color theme="1"/>
      <name val="Arial"/>
      <family val="2"/>
    </font>
    <font>
      <b/>
      <u/>
      <sz val="10"/>
      <color theme="1"/>
      <name val="Arial"/>
      <family val="2"/>
    </font>
    <font>
      <b/>
      <sz val="16"/>
      <color theme="1"/>
      <name val="Arial"/>
      <family val="2"/>
    </font>
    <font>
      <sz val="7"/>
      <color theme="1"/>
      <name val="Times New Roman"/>
      <family val="1"/>
    </font>
    <font>
      <b/>
      <sz val="14"/>
      <color theme="1"/>
      <name val="Calibri"/>
      <family val="2"/>
    </font>
    <font>
      <b/>
      <sz val="10"/>
      <color theme="0"/>
      <name val="Calibri"/>
      <family val="2"/>
    </font>
    <font>
      <b/>
      <i/>
      <sz val="14"/>
      <color theme="1"/>
      <name val="Calibri"/>
      <family val="2"/>
    </font>
    <font>
      <i/>
      <sz val="10"/>
      <color theme="1"/>
      <name val="Calibri"/>
      <family val="2"/>
    </font>
    <font>
      <b/>
      <sz val="10"/>
      <name val="Calibri"/>
      <family val="2"/>
    </font>
    <font>
      <b/>
      <i/>
      <sz val="10"/>
      <color theme="0"/>
      <name val="Calibri"/>
      <family val="2"/>
    </font>
    <font>
      <b/>
      <sz val="10"/>
      <color theme="1"/>
      <name val="Calibri"/>
      <family val="2"/>
    </font>
    <font>
      <b/>
      <i/>
      <sz val="10"/>
      <color theme="8" tint="0.79998168889431442"/>
      <name val="Calibri"/>
      <family val="2"/>
    </font>
    <font>
      <b/>
      <sz val="12"/>
      <color theme="0"/>
      <name val="Calibri"/>
      <family val="2"/>
    </font>
    <font>
      <sz val="7"/>
      <color rgb="FF000000"/>
      <name val="Times New Roman"/>
      <family val="1"/>
    </font>
    <font>
      <sz val="10"/>
      <color rgb="FF01AFF0"/>
      <name val="Calibri"/>
      <family val="2"/>
      <scheme val="minor"/>
    </font>
    <font>
      <sz val="10"/>
      <color rgb="FF000000"/>
      <name val="Calibri"/>
      <family val="1"/>
      <scheme val="minor"/>
    </font>
    <font>
      <b/>
      <sz val="12"/>
      <name val="Calibri"/>
      <family val="2"/>
    </font>
    <font>
      <sz val="12"/>
      <name val="Calibri"/>
      <family val="2"/>
    </font>
    <font>
      <b/>
      <sz val="14"/>
      <name val="Calibri"/>
      <family val="2"/>
      <scheme val="minor"/>
    </font>
    <font>
      <b/>
      <sz val="12"/>
      <color theme="0"/>
      <name val="Calibri"/>
      <family val="2"/>
      <scheme val="minor"/>
    </font>
    <font>
      <b/>
      <sz val="10"/>
      <color theme="7"/>
      <name val="Calibri"/>
      <family val="2"/>
      <scheme val="minor"/>
    </font>
    <font>
      <sz val="10"/>
      <color theme="5"/>
      <name val="Arial"/>
      <family val="2"/>
    </font>
    <font>
      <sz val="10"/>
      <color theme="0"/>
      <name val="Calibri"/>
      <family val="2"/>
      <scheme val="minor"/>
    </font>
    <font>
      <b/>
      <sz val="10"/>
      <color theme="1"/>
      <name val="Calibri"/>
      <family val="2"/>
      <scheme val="minor"/>
    </font>
    <font>
      <b/>
      <sz val="10"/>
      <color rgb="FF0084FF"/>
      <name val="Calibri"/>
      <family val="2"/>
      <scheme val="minor"/>
    </font>
    <font>
      <i/>
      <sz val="10"/>
      <color theme="1"/>
      <name val="Calibri"/>
      <family val="2"/>
      <scheme val="minor"/>
    </font>
    <font>
      <b/>
      <sz val="10"/>
      <color theme="5"/>
      <name val="Calibri"/>
      <family val="2"/>
      <scheme val="minor"/>
    </font>
    <font>
      <b/>
      <sz val="14"/>
      <color theme="1"/>
      <name val="Calibri"/>
      <family val="2"/>
      <scheme val="minor"/>
    </font>
    <font>
      <sz val="7"/>
      <color theme="1"/>
      <name val="Times New Roman"/>
      <family val="2"/>
    </font>
    <font>
      <sz val="10"/>
      <name val="Calibri"/>
      <family val="2"/>
      <scheme val="minor"/>
    </font>
    <font>
      <sz val="8"/>
      <color theme="1"/>
      <name val="Consolas"/>
      <family val="3"/>
    </font>
    <font>
      <vertAlign val="superscript"/>
      <sz val="10"/>
      <color theme="1"/>
      <name val="Calibri"/>
      <family val="2"/>
      <scheme val="minor"/>
    </font>
    <font>
      <vertAlign val="superscript"/>
      <sz val="8"/>
      <color theme="1"/>
      <name val="Calibri"/>
      <family val="2"/>
      <scheme val="minor"/>
    </font>
    <font>
      <sz val="8"/>
      <color rgb="FF000000"/>
      <name val="Calibri"/>
      <family val="2"/>
      <scheme val="minor"/>
    </font>
    <font>
      <u/>
      <sz val="11"/>
      <color theme="10"/>
      <name val="Calibri"/>
      <family val="2"/>
      <scheme val="minor"/>
    </font>
    <font>
      <sz val="11"/>
      <name val="Calibri"/>
      <family val="2"/>
      <scheme val="minor"/>
    </font>
    <font>
      <vertAlign val="superscript"/>
      <sz val="8"/>
      <color rgb="FF000000"/>
      <name val="Calibri"/>
      <family val="2"/>
      <scheme val="minor"/>
    </font>
    <font>
      <vertAlign val="superscript"/>
      <sz val="10"/>
      <color rgb="FF000000"/>
      <name val="Calibri"/>
      <family val="2"/>
      <scheme val="minor"/>
    </font>
    <font>
      <i/>
      <sz val="10"/>
      <color rgb="FF000000"/>
      <name val="Calibri"/>
      <family val="2"/>
      <scheme val="minor"/>
    </font>
    <font>
      <u/>
      <sz val="10"/>
      <color rgb="FF0563C1"/>
      <name val="Calibri"/>
      <family val="2"/>
      <scheme val="minor"/>
    </font>
    <font>
      <b/>
      <sz val="11"/>
      <color theme="1"/>
      <name val="Calibri"/>
      <family val="2"/>
      <scheme val="minor"/>
    </font>
    <font>
      <i/>
      <sz val="11"/>
      <color theme="1"/>
      <name val="Calibri"/>
      <family val="2"/>
      <scheme val="minor"/>
    </font>
    <font>
      <sz val="9.5"/>
      <color theme="1"/>
      <name val="Calibri"/>
      <family val="2"/>
    </font>
    <font>
      <sz val="10"/>
      <color rgb="FF00A667"/>
      <name val="Calibri"/>
      <family val="2"/>
      <scheme val="minor"/>
    </font>
    <font>
      <sz val="7"/>
      <color rgb="FF00A667"/>
      <name val="Times New Roman"/>
      <family val="1"/>
    </font>
    <font>
      <sz val="10"/>
      <color rgb="FF0068CD"/>
      <name val="Calibri"/>
      <family val="2"/>
      <scheme val="minor"/>
    </font>
    <font>
      <b/>
      <sz val="11"/>
      <color theme="0"/>
      <name val="Calibri"/>
      <family val="2"/>
      <scheme val="minor"/>
    </font>
    <font>
      <b/>
      <sz val="12"/>
      <color rgb="FF008A5A"/>
      <name val="Calibri Light"/>
      <family val="2"/>
    </font>
    <font>
      <b/>
      <sz val="12"/>
      <color rgb="FF2BBA00"/>
      <name val="Calibri Light"/>
      <family val="2"/>
    </font>
    <font>
      <b/>
      <sz val="12"/>
      <color rgb="FF0068CD"/>
      <name val="Calibri Light"/>
      <family val="2"/>
    </font>
    <font>
      <b/>
      <sz val="10"/>
      <color theme="3"/>
      <name val="Calibri"/>
      <family val="2"/>
      <scheme val="minor"/>
    </font>
    <font>
      <b/>
      <sz val="12"/>
      <color theme="0"/>
      <name val="Arial"/>
      <family val="2"/>
    </font>
    <font>
      <b/>
      <sz val="10"/>
      <color theme="0"/>
      <name val="Calibri"/>
      <family val="2"/>
      <scheme val="minor"/>
    </font>
    <font>
      <sz val="10"/>
      <color rgb="FF0084FF"/>
      <name val="Calibri"/>
      <family val="2"/>
      <scheme val="minor"/>
    </font>
    <font>
      <sz val="11"/>
      <color theme="1"/>
      <name val="Calibri"/>
      <family val="2"/>
    </font>
    <font>
      <b/>
      <sz val="13"/>
      <color theme="0"/>
      <name val="Calibri Light"/>
      <family val="2"/>
    </font>
    <font>
      <b/>
      <sz val="14"/>
      <color theme="0"/>
      <name val="Calibri"/>
      <family val="2"/>
      <scheme val="minor"/>
    </font>
    <font>
      <b/>
      <sz val="12"/>
      <color theme="3"/>
      <name val="Calibri"/>
      <family val="2"/>
    </font>
    <font>
      <b/>
      <sz val="12"/>
      <color theme="1"/>
      <name val="Calibri"/>
      <family val="2"/>
    </font>
    <font>
      <sz val="12"/>
      <color theme="1"/>
      <name val="Calibri"/>
      <family val="2"/>
    </font>
    <font>
      <i/>
      <sz val="12"/>
      <name val="Calibri"/>
      <family val="2"/>
    </font>
    <font>
      <b/>
      <sz val="12"/>
      <color theme="7"/>
      <name val="Calibri"/>
      <family val="2"/>
    </font>
    <font>
      <sz val="12"/>
      <color theme="1"/>
      <name val="Calibri"/>
      <family val="2"/>
      <scheme val="minor"/>
    </font>
    <font>
      <b/>
      <sz val="12"/>
      <color theme="3"/>
      <name val="Calibri"/>
      <family val="2"/>
      <scheme val="minor"/>
    </font>
    <font>
      <sz val="12"/>
      <color rgb="FF000000"/>
      <name val="Calibri"/>
      <family val="2"/>
      <scheme val="minor"/>
    </font>
    <font>
      <i/>
      <sz val="12"/>
      <color rgb="FF000000"/>
      <name val="Calibri"/>
      <family val="2"/>
      <scheme val="minor"/>
    </font>
    <font>
      <i/>
      <sz val="12"/>
      <color theme="1"/>
      <name val="Calibri"/>
      <family val="2"/>
    </font>
    <font>
      <sz val="12"/>
      <color rgb="FF00B050"/>
      <name val="Calibri"/>
      <family val="2"/>
    </font>
    <font>
      <sz val="12"/>
      <color theme="1"/>
      <name val="Arial"/>
      <family val="2"/>
    </font>
    <font>
      <i/>
      <sz val="12"/>
      <name val="Calibri"/>
      <family val="2"/>
      <scheme val="minor"/>
    </font>
    <font>
      <sz val="12"/>
      <color theme="3"/>
      <name val="Calibri"/>
      <family val="2"/>
    </font>
    <font>
      <b/>
      <sz val="22"/>
      <color theme="8"/>
      <name val="Calibri"/>
      <family val="2"/>
      <scheme val="minor"/>
    </font>
    <font>
      <b/>
      <sz val="11"/>
      <color theme="8"/>
      <name val="Calibri"/>
      <family val="2"/>
      <scheme val="minor"/>
    </font>
    <font>
      <sz val="10"/>
      <color rgb="FF333333"/>
      <name val="Calibri"/>
      <family val="2"/>
      <scheme val="minor"/>
    </font>
    <font>
      <sz val="8"/>
      <color rgb="FF263E58"/>
      <name val="Arial"/>
      <family val="2"/>
    </font>
    <font>
      <b/>
      <sz val="8"/>
      <color rgb="FF263E58"/>
      <name val="Arial"/>
      <family val="2"/>
    </font>
    <font>
      <sz val="11"/>
      <color theme="1"/>
      <name val="Arial"/>
      <family val="2"/>
    </font>
    <font>
      <b/>
      <sz val="10"/>
      <color rgb="FF000000"/>
      <name val="Times New Roman"/>
      <family val="1"/>
    </font>
    <font>
      <b/>
      <sz val="9"/>
      <color rgb="FF000000"/>
      <name val="Times New Roman"/>
      <family val="1"/>
    </font>
    <font>
      <sz val="10"/>
      <color rgb="FF000000"/>
      <name val="Times New Roman"/>
      <family val="1"/>
    </font>
    <font>
      <sz val="10"/>
      <color rgb="FF000000"/>
      <name val="Arial"/>
      <family val="2"/>
    </font>
    <font>
      <sz val="10"/>
      <color rgb="FF00A667"/>
      <name val="Courier New"/>
      <family val="3"/>
    </font>
    <font>
      <b/>
      <i/>
      <sz val="10"/>
      <color rgb="FF0068CD"/>
      <name val="Calibri Light"/>
      <family val="2"/>
    </font>
    <font>
      <strike/>
      <sz val="10"/>
      <color theme="1"/>
      <name val="Calibri"/>
      <family val="2"/>
      <scheme val="minor"/>
    </font>
    <font>
      <b/>
      <strike/>
      <sz val="22"/>
      <color theme="8"/>
      <name val="Calibri"/>
      <family val="2"/>
      <scheme val="minor"/>
    </font>
    <font>
      <strike/>
      <sz val="11"/>
      <color theme="1"/>
      <name val="Calibri"/>
      <family val="2"/>
      <scheme val="minor"/>
    </font>
    <font>
      <b/>
      <strike/>
      <sz val="10"/>
      <color theme="5"/>
      <name val="Calibri"/>
      <family val="2"/>
      <scheme val="minor"/>
    </font>
    <font>
      <b/>
      <sz val="11"/>
      <color theme="5"/>
      <name val="Calibri"/>
      <family val="2"/>
      <scheme val="minor"/>
    </font>
    <font>
      <sz val="22"/>
      <color theme="1"/>
      <name val="Calibri"/>
      <family val="2"/>
      <scheme val="minor"/>
    </font>
    <font>
      <sz val="14"/>
      <color theme="1"/>
      <name val="Calibri"/>
      <family val="2"/>
      <scheme val="minor"/>
    </font>
    <font>
      <b/>
      <sz val="13"/>
      <color theme="0"/>
      <name val="Calibri Light"/>
      <family val="2"/>
      <scheme val="major"/>
    </font>
    <font>
      <b/>
      <sz val="10"/>
      <color theme="8"/>
      <name val="Calibri"/>
      <family val="2"/>
      <scheme val="minor"/>
    </font>
    <font>
      <sz val="11"/>
      <color theme="1"/>
      <name val="Calibri"/>
      <family val="2"/>
      <scheme val="minor"/>
    </font>
    <font>
      <sz val="10"/>
      <color rgb="FF000000"/>
      <name val="Calibri"/>
      <family val="2"/>
    </font>
    <font>
      <b/>
      <sz val="10"/>
      <color theme="7"/>
      <name val="Calibri"/>
      <family val="2"/>
    </font>
    <font>
      <b/>
      <sz val="10"/>
      <color rgb="FF008A5A"/>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name val="Calibri"/>
      <family val="2"/>
      <scheme val="minor"/>
    </font>
    <font>
      <b/>
      <i/>
      <sz val="10"/>
      <color theme="1"/>
      <name val="Calibri"/>
      <family val="2"/>
      <scheme val="minor"/>
    </font>
    <font>
      <i/>
      <sz val="10"/>
      <color theme="0"/>
      <name val="Arial"/>
      <family val="2"/>
    </font>
  </fonts>
  <fills count="51">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499984740745262"/>
        <bgColor indexed="64"/>
      </patternFill>
    </fill>
    <fill>
      <patternFill patternType="solid">
        <fgColor theme="5"/>
        <bgColor indexed="64"/>
      </patternFill>
    </fill>
    <fill>
      <patternFill patternType="solid">
        <fgColor rgb="FFFFFFFF"/>
        <bgColor indexed="64"/>
      </patternFill>
    </fill>
    <fill>
      <patternFill patternType="solid">
        <fgColor theme="6"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D9E2F3"/>
        <bgColor indexed="64"/>
      </patternFill>
    </fill>
    <fill>
      <patternFill patternType="solid">
        <fgColor rgb="FFFFFFFF"/>
        <bgColor rgb="FFFFFFFF"/>
      </patternFill>
    </fill>
    <fill>
      <patternFill patternType="solid">
        <fgColor theme="0"/>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9" tint="0.59999389629810485"/>
        <bgColor indexed="64"/>
      </patternFill>
    </fill>
  </fills>
  <borders count="99">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theme="3"/>
      </bottom>
      <diagonal/>
    </border>
    <border>
      <left style="thick">
        <color theme="3"/>
      </left>
      <right/>
      <top/>
      <bottom style="thick">
        <color theme="3"/>
      </bottom>
      <diagonal/>
    </border>
    <border>
      <left/>
      <right/>
      <top/>
      <bottom style="thick">
        <color theme="3"/>
      </bottom>
      <diagonal/>
    </border>
    <border>
      <left/>
      <right style="thick">
        <color theme="3"/>
      </right>
      <top/>
      <bottom style="thick">
        <color theme="3"/>
      </bottom>
      <diagonal/>
    </border>
    <border>
      <left/>
      <right style="thick">
        <color theme="3"/>
      </right>
      <top/>
      <bottom/>
      <diagonal/>
    </border>
    <border>
      <left style="thick">
        <color theme="3"/>
      </left>
      <right/>
      <top/>
      <bottom/>
      <diagonal/>
    </border>
    <border>
      <left/>
      <right style="thick">
        <color theme="3"/>
      </right>
      <top/>
      <bottom style="thin">
        <color theme="3"/>
      </bottom>
      <diagonal/>
    </border>
    <border>
      <left/>
      <right style="thick">
        <color theme="3"/>
      </right>
      <top style="thin">
        <color theme="3"/>
      </top>
      <bottom style="thin">
        <color theme="3"/>
      </bottom>
      <diagonal/>
    </border>
    <border>
      <left/>
      <right/>
      <top style="thin">
        <color theme="3"/>
      </top>
      <bottom/>
      <diagonal/>
    </border>
    <border>
      <left/>
      <right style="thick">
        <color theme="3"/>
      </right>
      <top style="thin">
        <color theme="3"/>
      </top>
      <bottom/>
      <diagonal/>
    </border>
    <border>
      <left style="thick">
        <color theme="3"/>
      </left>
      <right/>
      <top/>
      <bottom style="thin">
        <color theme="3"/>
      </bottom>
      <diagonal/>
    </border>
    <border>
      <left style="thick">
        <color theme="3"/>
      </left>
      <right/>
      <top style="thick">
        <color theme="3"/>
      </top>
      <bottom style="thin">
        <color theme="3"/>
      </bottom>
      <diagonal/>
    </border>
    <border>
      <left/>
      <right/>
      <top style="thick">
        <color theme="3"/>
      </top>
      <bottom style="thin">
        <color theme="3"/>
      </bottom>
      <diagonal/>
    </border>
    <border>
      <left/>
      <right style="thick">
        <color theme="3"/>
      </right>
      <top style="thick">
        <color theme="3"/>
      </top>
      <bottom style="thin">
        <color theme="3"/>
      </bottom>
      <diagonal/>
    </border>
    <border>
      <left style="thick">
        <color theme="3"/>
      </left>
      <right/>
      <top style="thin">
        <color theme="3"/>
      </top>
      <bottom/>
      <diagonal/>
    </border>
    <border>
      <left style="thick">
        <color theme="3"/>
      </left>
      <right/>
      <top style="thin">
        <color theme="3"/>
      </top>
      <bottom style="thin">
        <color theme="3"/>
      </bottom>
      <diagonal/>
    </border>
    <border>
      <left/>
      <right/>
      <top style="thin">
        <color theme="3"/>
      </top>
      <bottom style="thin">
        <color theme="3"/>
      </bottom>
      <diagonal/>
    </border>
    <border>
      <left style="thick">
        <color theme="3"/>
      </left>
      <right/>
      <top/>
      <bottom style="thin">
        <color indexed="64"/>
      </bottom>
      <diagonal/>
    </border>
    <border>
      <left/>
      <right style="thick">
        <color theme="3"/>
      </right>
      <top/>
      <bottom style="thin">
        <color indexed="64"/>
      </bottom>
      <diagonal/>
    </border>
    <border>
      <left style="thick">
        <color theme="3"/>
      </left>
      <right/>
      <top style="thin">
        <color indexed="64"/>
      </top>
      <bottom style="thin">
        <color indexed="64"/>
      </bottom>
      <diagonal/>
    </border>
    <border>
      <left/>
      <right style="thick">
        <color theme="3"/>
      </right>
      <top style="thin">
        <color indexed="64"/>
      </top>
      <bottom style="thin">
        <color indexed="64"/>
      </bottom>
      <diagonal/>
    </border>
    <border>
      <left/>
      <right style="thick">
        <color theme="3"/>
      </right>
      <top style="thin">
        <color indexed="64"/>
      </top>
      <bottom/>
      <diagonal/>
    </border>
    <border>
      <left style="thin">
        <color indexed="64"/>
      </left>
      <right style="thin">
        <color indexed="64"/>
      </right>
      <top style="thin">
        <color indexed="64"/>
      </top>
      <bottom style="thin">
        <color indexed="64"/>
      </bottom>
      <diagonal/>
    </border>
    <border>
      <left style="medium">
        <color theme="5"/>
      </left>
      <right/>
      <top style="medium">
        <color theme="5"/>
      </top>
      <bottom style="medium">
        <color theme="5"/>
      </bottom>
      <diagonal/>
    </border>
    <border>
      <left/>
      <right/>
      <top style="medium">
        <color theme="5"/>
      </top>
      <bottom style="medium">
        <color theme="5"/>
      </bottom>
      <diagonal/>
    </border>
    <border>
      <left/>
      <right style="medium">
        <color theme="5"/>
      </right>
      <top style="medium">
        <color theme="5"/>
      </top>
      <bottom style="medium">
        <color theme="5"/>
      </bottom>
      <diagonal/>
    </border>
    <border>
      <left/>
      <right/>
      <top style="medium">
        <color rgb="FF0084FF"/>
      </top>
      <bottom style="medium">
        <color rgb="FF0084FF"/>
      </bottom>
      <diagonal/>
    </border>
    <border>
      <left/>
      <right/>
      <top/>
      <bottom style="medium">
        <color rgb="FFD9D9D9"/>
      </bottom>
      <diagonal/>
    </border>
    <border>
      <left/>
      <right/>
      <top/>
      <bottom style="medium">
        <color rgb="FF0084FF"/>
      </bottom>
      <diagonal/>
    </border>
    <border>
      <left/>
      <right/>
      <top style="medium">
        <color rgb="FF0084FF"/>
      </top>
      <bottom/>
      <diagonal/>
    </border>
    <border>
      <left/>
      <right/>
      <top style="medium">
        <color rgb="FFD9D9D9"/>
      </top>
      <bottom style="thin">
        <color indexed="64"/>
      </bottom>
      <diagonal/>
    </border>
    <border>
      <left/>
      <right/>
      <top style="medium">
        <color theme="5"/>
      </top>
      <bottom/>
      <diagonal/>
    </border>
    <border>
      <left/>
      <right/>
      <top style="medium">
        <color theme="5"/>
      </top>
      <bottom style="thin">
        <color indexed="64"/>
      </bottom>
      <diagonal/>
    </border>
    <border>
      <left style="medium">
        <color theme="5"/>
      </left>
      <right/>
      <top style="medium">
        <color theme="5"/>
      </top>
      <bottom/>
      <diagonal/>
    </border>
    <border>
      <left/>
      <right style="medium">
        <color theme="5"/>
      </right>
      <top style="medium">
        <color theme="5"/>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style="medium">
        <color rgb="FFD9D9D9"/>
      </top>
      <bottom style="medium">
        <color rgb="FFD9D9D9"/>
      </bottom>
      <diagonal/>
    </border>
    <border>
      <left/>
      <right/>
      <top style="medium">
        <color rgb="FFD9D9D9"/>
      </top>
      <bottom/>
      <diagonal/>
    </border>
    <border>
      <left style="medium">
        <color theme="3"/>
      </left>
      <right style="medium">
        <color theme="3"/>
      </right>
      <top style="medium">
        <color theme="3"/>
      </top>
      <bottom style="medium">
        <color theme="3"/>
      </bottom>
      <diagonal/>
    </border>
    <border>
      <left/>
      <right/>
      <top style="medium">
        <color theme="3"/>
      </top>
      <bottom style="thin">
        <color indexed="64"/>
      </bottom>
      <diagonal/>
    </border>
    <border>
      <left/>
      <right style="medium">
        <color theme="3"/>
      </right>
      <top style="medium">
        <color theme="3"/>
      </top>
      <bottom/>
      <diagonal/>
    </border>
    <border>
      <left/>
      <right/>
      <top/>
      <bottom style="medium">
        <color theme="3"/>
      </bottom>
      <diagonal/>
    </border>
    <border>
      <left/>
      <right style="medium">
        <color theme="3"/>
      </right>
      <top/>
      <bottom style="medium">
        <color theme="3"/>
      </bottom>
      <diagonal/>
    </border>
    <border>
      <left/>
      <right style="medium">
        <color theme="3"/>
      </right>
      <top style="medium">
        <color theme="3"/>
      </top>
      <bottom style="thin">
        <color indexed="64"/>
      </bottom>
      <diagonal/>
    </border>
    <border>
      <left/>
      <right style="medium">
        <color theme="5"/>
      </right>
      <top style="medium">
        <color theme="5"/>
      </top>
      <bottom style="thin">
        <color indexed="64"/>
      </bottom>
      <diagonal/>
    </border>
    <border>
      <left style="medium">
        <color theme="3"/>
      </left>
      <right style="medium">
        <color theme="3"/>
      </right>
      <top style="medium">
        <color theme="3"/>
      </top>
      <bottom style="thin">
        <color indexed="64"/>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theme="3"/>
      </right>
      <top/>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medium">
        <color rgb="FF666666"/>
      </left>
      <right/>
      <top style="medium">
        <color rgb="FF666666"/>
      </top>
      <bottom style="medium">
        <color indexed="64"/>
      </bottom>
      <diagonal/>
    </border>
    <border>
      <left/>
      <right/>
      <top style="medium">
        <color rgb="FF666666"/>
      </top>
      <bottom style="medium">
        <color indexed="64"/>
      </bottom>
      <diagonal/>
    </border>
    <border>
      <left/>
      <right style="medium">
        <color rgb="FF666666"/>
      </right>
      <top style="medium">
        <color rgb="FF666666"/>
      </top>
      <bottom style="medium">
        <color indexed="64"/>
      </bottom>
      <diagonal/>
    </border>
    <border>
      <left style="thin">
        <color rgb="FFF0F0F0"/>
      </left>
      <right style="medium">
        <color rgb="FF666666"/>
      </right>
      <top style="medium">
        <color rgb="FF666666"/>
      </top>
      <bottom style="medium">
        <color indexed="64"/>
      </bottom>
      <diagonal/>
    </border>
    <border>
      <left style="medium">
        <color indexed="64"/>
      </left>
      <right style="thin">
        <color rgb="FFF0F0F0"/>
      </right>
      <top style="thin">
        <color rgb="FFF0F0F0"/>
      </top>
      <bottom style="medium">
        <color indexed="64"/>
      </bottom>
      <diagonal/>
    </border>
    <border>
      <left style="thin">
        <color rgb="FFF0F0F0"/>
      </left>
      <right style="thin">
        <color rgb="FFF0F0F0"/>
      </right>
      <top style="thin">
        <color rgb="FFF0F0F0"/>
      </top>
      <bottom style="medium">
        <color indexed="64"/>
      </bottom>
      <diagonal/>
    </border>
    <border>
      <left style="thin">
        <color rgb="FFF0F0F0"/>
      </left>
      <right style="medium">
        <color indexed="64"/>
      </right>
      <top style="thin">
        <color rgb="FFF0F0F0"/>
      </top>
      <bottom style="medium">
        <color indexed="64"/>
      </bottom>
      <diagonal/>
    </border>
    <border>
      <left style="medium">
        <color rgb="FF666666"/>
      </left>
      <right style="medium">
        <color rgb="FF666666"/>
      </right>
      <top style="thin">
        <color rgb="FFF0F0F0"/>
      </top>
      <bottom style="medium">
        <color rgb="FF666666"/>
      </bottom>
      <diagonal/>
    </border>
    <border>
      <left style="thin">
        <color rgb="FFF0F0F0"/>
      </left>
      <right style="medium">
        <color rgb="FF666666"/>
      </right>
      <top style="thin">
        <color rgb="FFF0F0F0"/>
      </top>
      <bottom style="medium">
        <color rgb="FF666666"/>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medium">
        <color rgb="FF0068CD"/>
      </top>
      <bottom style="medium">
        <color rgb="FF0068CD"/>
      </bottom>
      <diagonal/>
    </border>
    <border>
      <left style="medium">
        <color rgb="FF0068CD"/>
      </left>
      <right/>
      <top style="medium">
        <color rgb="FF0068CD"/>
      </top>
      <bottom style="medium">
        <color rgb="FF0068CD"/>
      </bottom>
      <diagonal/>
    </border>
    <border>
      <left/>
      <right style="medium">
        <color rgb="FF0068CD"/>
      </right>
      <top style="medium">
        <color rgb="FF0068CD"/>
      </top>
      <bottom style="medium">
        <color rgb="FF0068CD"/>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48">
    <xf numFmtId="0" fontId="0" fillId="0" borderId="0"/>
    <xf numFmtId="43" fontId="12" fillId="0" borderId="0" applyFont="0" applyFill="0" applyBorder="0" applyAlignment="0" applyProtection="0"/>
    <xf numFmtId="9" fontId="12" fillId="0" borderId="0" applyFont="0" applyFill="0" applyBorder="0" applyAlignment="0" applyProtection="0"/>
    <xf numFmtId="0" fontId="53" fillId="0" borderId="0" applyNumberFormat="0" applyFill="0" applyBorder="0" applyAlignment="0" applyProtection="0"/>
    <xf numFmtId="0" fontId="111" fillId="0" borderId="0"/>
    <xf numFmtId="43" fontId="111" fillId="0" borderId="0" applyFont="0" applyFill="0" applyBorder="0" applyAlignment="0" applyProtection="0"/>
    <xf numFmtId="9" fontId="111" fillId="0" borderId="0" applyFont="0" applyFill="0" applyBorder="0" applyAlignment="0" applyProtection="0"/>
    <xf numFmtId="0" fontId="115" fillId="0" borderId="0" applyNumberFormat="0" applyFill="0" applyBorder="0" applyAlignment="0" applyProtection="0"/>
    <xf numFmtId="0" fontId="116" fillId="0" borderId="85" applyNumberFormat="0" applyFill="0" applyAlignment="0" applyProtection="0"/>
    <xf numFmtId="0" fontId="117" fillId="0" borderId="86" applyNumberFormat="0" applyFill="0" applyAlignment="0" applyProtection="0"/>
    <xf numFmtId="0" fontId="118" fillId="0" borderId="87" applyNumberFormat="0" applyFill="0" applyAlignment="0" applyProtection="0"/>
    <xf numFmtId="0" fontId="118" fillId="0" borderId="0" applyNumberFormat="0" applyFill="0" applyBorder="0" applyAlignment="0" applyProtection="0"/>
    <xf numFmtId="0" fontId="119" fillId="16" borderId="0" applyNumberFormat="0" applyBorder="0" applyAlignment="0" applyProtection="0"/>
    <xf numFmtId="0" fontId="120" fillId="17" borderId="0" applyNumberFormat="0" applyBorder="0" applyAlignment="0" applyProtection="0"/>
    <xf numFmtId="0" fontId="121" fillId="18" borderId="0" applyNumberFormat="0" applyBorder="0" applyAlignment="0" applyProtection="0"/>
    <xf numFmtId="0" fontId="122" fillId="19" borderId="88" applyNumberFormat="0" applyAlignment="0" applyProtection="0"/>
    <xf numFmtId="0" fontId="123" fillId="20" borderId="89" applyNumberFormat="0" applyAlignment="0" applyProtection="0"/>
    <xf numFmtId="0" fontId="124" fillId="20" borderId="88" applyNumberFormat="0" applyAlignment="0" applyProtection="0"/>
    <xf numFmtId="0" fontId="125" fillId="0" borderId="90" applyNumberFormat="0" applyFill="0" applyAlignment="0" applyProtection="0"/>
    <xf numFmtId="0" fontId="65" fillId="21" borderId="91" applyNumberFormat="0" applyAlignment="0" applyProtection="0"/>
    <xf numFmtId="0" fontId="126" fillId="0" borderId="0" applyNumberFormat="0" applyFill="0" applyBorder="0" applyAlignment="0" applyProtection="0"/>
    <xf numFmtId="0" fontId="12" fillId="22" borderId="92" applyNumberFormat="0" applyFont="0" applyAlignment="0" applyProtection="0"/>
    <xf numFmtId="0" fontId="127" fillId="0" borderId="0" applyNumberFormat="0" applyFill="0" applyBorder="0" applyAlignment="0" applyProtection="0"/>
    <xf numFmtId="0" fontId="59" fillId="0" borderId="93" applyNumberFormat="0" applyFill="0" applyAlignment="0" applyProtection="0"/>
    <xf numFmtId="0" fontId="128"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8"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8"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8" fillId="35"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8" fillId="39" borderId="0" applyNumberFormat="0" applyBorder="0" applyAlignment="0" applyProtection="0"/>
    <xf numFmtId="0" fontId="12" fillId="40"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128" fillId="43"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12" fillId="46" borderId="0" applyNumberFormat="0" applyBorder="0" applyAlignment="0" applyProtection="0"/>
  </cellStyleXfs>
  <cellXfs count="555">
    <xf numFmtId="0" fontId="0" fillId="0" borderId="0" xfId="0"/>
    <xf numFmtId="0" fontId="1"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13" fillId="0" borderId="0" xfId="0" applyFont="1"/>
    <xf numFmtId="0" fontId="14" fillId="0" borderId="0" xfId="0" applyFont="1"/>
    <xf numFmtId="0" fontId="2" fillId="0" borderId="0" xfId="0" applyFont="1" applyAlignment="1">
      <alignment horizontal="justify" vertical="center"/>
    </xf>
    <xf numFmtId="0" fontId="13" fillId="0" borderId="0" xfId="0" applyFont="1" applyAlignment="1">
      <alignment horizontal="center"/>
    </xf>
    <xf numFmtId="0" fontId="13" fillId="5" borderId="0" xfId="0" applyFont="1" applyFill="1"/>
    <xf numFmtId="0" fontId="13" fillId="5" borderId="0" xfId="0" applyFont="1" applyFill="1" applyAlignment="1">
      <alignment horizontal="center"/>
    </xf>
    <xf numFmtId="0" fontId="15" fillId="5" borderId="0" xfId="0" applyFont="1" applyFill="1"/>
    <xf numFmtId="164" fontId="13" fillId="5" borderId="0" xfId="1" applyNumberFormat="1" applyFont="1" applyFill="1" applyBorder="1"/>
    <xf numFmtId="164" fontId="13" fillId="0" borderId="0" xfId="1" applyNumberFormat="1" applyFont="1" applyBorder="1"/>
    <xf numFmtId="14" fontId="0" fillId="0" borderId="0" xfId="0" applyNumberFormat="1"/>
    <xf numFmtId="165" fontId="0" fillId="0" borderId="0" xfId="1" applyNumberFormat="1" applyFont="1" applyAlignment="1">
      <alignment horizontal="center" vertical="center"/>
    </xf>
    <xf numFmtId="0" fontId="13" fillId="0" borderId="7" xfId="0" applyFont="1" applyBorder="1"/>
    <xf numFmtId="0" fontId="13" fillId="5" borderId="1" xfId="0" applyFont="1" applyFill="1" applyBorder="1"/>
    <xf numFmtId="0" fontId="19" fillId="0" borderId="0" xfId="0" applyFont="1"/>
    <xf numFmtId="0" fontId="15" fillId="0" borderId="0" xfId="0" applyFont="1"/>
    <xf numFmtId="0" fontId="13" fillId="0" borderId="0" xfId="0" quotePrefix="1" applyFont="1" applyAlignment="1">
      <alignment horizontal="left" indent="1"/>
    </xf>
    <xf numFmtId="0" fontId="20" fillId="0" borderId="0" xfId="0" applyFont="1" applyAlignment="1">
      <alignment horizontal="center"/>
    </xf>
    <xf numFmtId="0" fontId="21" fillId="0" borderId="0" xfId="0" applyFont="1"/>
    <xf numFmtId="0" fontId="23" fillId="0" borderId="0" xfId="0" applyFont="1"/>
    <xf numFmtId="0" fontId="25" fillId="0" borderId="0" xfId="0" applyFont="1"/>
    <xf numFmtId="0" fontId="7" fillId="0" borderId="0" xfId="0" applyFont="1"/>
    <xf numFmtId="0" fontId="26" fillId="0" borderId="0" xfId="0" applyFont="1"/>
    <xf numFmtId="0" fontId="24" fillId="0" borderId="9" xfId="0" applyFont="1" applyBorder="1" applyAlignment="1">
      <alignment horizontal="center"/>
    </xf>
    <xf numFmtId="0" fontId="24" fillId="0" borderId="0" xfId="0" applyFont="1" applyAlignment="1">
      <alignment horizontal="center"/>
    </xf>
    <xf numFmtId="0" fontId="28" fillId="0" borderId="0" xfId="0" applyFont="1" applyAlignment="1">
      <alignment horizontal="center"/>
    </xf>
    <xf numFmtId="0" fontId="24" fillId="0" borderId="10" xfId="0" applyFont="1" applyBorder="1" applyAlignment="1">
      <alignment horizontal="center"/>
    </xf>
    <xf numFmtId="0" fontId="26" fillId="0" borderId="0" xfId="0" applyFont="1" applyAlignment="1">
      <alignment wrapText="1"/>
    </xf>
    <xf numFmtId="0" fontId="7" fillId="0" borderId="0" xfId="0" applyFont="1" applyAlignment="1">
      <alignment wrapText="1"/>
    </xf>
    <xf numFmtId="0" fontId="7" fillId="0" borderId="1" xfId="0" applyFont="1" applyBorder="1"/>
    <xf numFmtId="0" fontId="31" fillId="8" borderId="6" xfId="0" applyFont="1" applyFill="1" applyBorder="1" applyAlignment="1">
      <alignment horizontal="center"/>
    </xf>
    <xf numFmtId="0" fontId="31" fillId="8" borderId="7" xfId="0" applyFont="1" applyFill="1" applyBorder="1" applyAlignment="1">
      <alignment horizontal="center"/>
    </xf>
    <xf numFmtId="0" fontId="31" fillId="8" borderId="8" xfId="0" applyFont="1" applyFill="1" applyBorder="1" applyAlignment="1">
      <alignment horizontal="center"/>
    </xf>
    <xf numFmtId="0" fontId="7" fillId="0" borderId="7" xfId="0" applyFont="1" applyBorder="1"/>
    <xf numFmtId="0" fontId="26" fillId="0" borderId="1" xfId="0" applyFont="1" applyBorder="1" applyAlignment="1">
      <alignment wrapText="1"/>
    </xf>
    <xf numFmtId="0" fontId="7" fillId="0" borderId="7" xfId="0" applyFont="1" applyBorder="1" applyAlignment="1">
      <alignment wrapText="1"/>
    </xf>
    <xf numFmtId="0" fontId="26" fillId="0" borderId="7" xfId="0" applyFont="1" applyBorder="1" applyAlignment="1">
      <alignment wrapText="1"/>
    </xf>
    <xf numFmtId="0" fontId="7" fillId="0" borderId="1" xfId="0" applyFont="1" applyBorder="1" applyAlignment="1">
      <alignment wrapText="1"/>
    </xf>
    <xf numFmtId="0" fontId="29" fillId="3" borderId="9" xfId="0" applyFont="1" applyFill="1" applyBorder="1" applyAlignment="1">
      <alignment wrapText="1"/>
    </xf>
    <xf numFmtId="0" fontId="29" fillId="3" borderId="0" xfId="0" applyFont="1" applyFill="1" applyAlignment="1">
      <alignment wrapText="1"/>
    </xf>
    <xf numFmtId="0" fontId="30" fillId="3" borderId="0" xfId="0" applyFont="1" applyFill="1" applyAlignment="1">
      <alignment horizontal="center" wrapText="1"/>
    </xf>
    <xf numFmtId="0" fontId="5" fillId="9" borderId="0" xfId="0" applyFont="1" applyFill="1" applyAlignment="1">
      <alignment horizontal="left" vertical="center" wrapText="1" indent="2"/>
    </xf>
    <xf numFmtId="0" fontId="4" fillId="0" borderId="0" xfId="0" applyFont="1"/>
    <xf numFmtId="0" fontId="4" fillId="0" borderId="1" xfId="0" applyFont="1" applyBorder="1"/>
    <xf numFmtId="0" fontId="26" fillId="0" borderId="3" xfId="0" applyFont="1" applyBorder="1" applyAlignment="1">
      <alignment wrapText="1"/>
    </xf>
    <xf numFmtId="0" fontId="34" fillId="0" borderId="1" xfId="0" applyFont="1" applyBorder="1"/>
    <xf numFmtId="0" fontId="4" fillId="0" borderId="1" xfId="0" applyFont="1" applyBorder="1" applyAlignment="1">
      <alignment wrapText="1"/>
    </xf>
    <xf numFmtId="0" fontId="35" fillId="5" borderId="9" xfId="0" applyFont="1" applyFill="1" applyBorder="1" applyAlignment="1">
      <alignment horizontal="left"/>
    </xf>
    <xf numFmtId="0" fontId="35" fillId="5" borderId="0" xfId="0" applyFont="1" applyFill="1" applyAlignment="1">
      <alignment horizontal="left"/>
    </xf>
    <xf numFmtId="0" fontId="36" fillId="5" borderId="0" xfId="0" applyFont="1" applyFill="1" applyAlignment="1">
      <alignment horizontal="center"/>
    </xf>
    <xf numFmtId="0" fontId="6" fillId="0" borderId="9" xfId="0" applyFont="1" applyBorder="1"/>
    <xf numFmtId="0" fontId="6" fillId="0" borderId="2" xfId="0" applyFont="1" applyBorder="1"/>
    <xf numFmtId="0" fontId="6" fillId="0" borderId="6" xfId="0" applyFont="1" applyBorder="1"/>
    <xf numFmtId="0" fontId="10" fillId="0" borderId="9" xfId="0" applyFont="1" applyBorder="1"/>
    <xf numFmtId="0" fontId="6" fillId="0" borderId="2" xfId="0" applyFont="1" applyBorder="1" applyAlignment="1">
      <alignment wrapText="1"/>
    </xf>
    <xf numFmtId="0" fontId="6" fillId="0" borderId="6" xfId="0" applyFont="1" applyBorder="1" applyAlignment="1">
      <alignment wrapText="1"/>
    </xf>
    <xf numFmtId="0" fontId="6" fillId="0" borderId="9" xfId="0" applyFont="1" applyBorder="1" applyAlignment="1">
      <alignment wrapText="1"/>
    </xf>
    <xf numFmtId="0" fontId="3" fillId="0" borderId="1" xfId="0" applyFont="1" applyBorder="1" applyAlignment="1">
      <alignment vertical="top"/>
    </xf>
    <xf numFmtId="0" fontId="6" fillId="0" borderId="4" xfId="0" applyFont="1" applyBorder="1" applyAlignment="1">
      <alignment wrapText="1"/>
    </xf>
    <xf numFmtId="0" fontId="4" fillId="0" borderId="5" xfId="0" applyFont="1" applyBorder="1"/>
    <xf numFmtId="0" fontId="26" fillId="0" borderId="5" xfId="0" applyFont="1" applyBorder="1" applyAlignment="1">
      <alignment wrapText="1"/>
    </xf>
    <xf numFmtId="0" fontId="26" fillId="0" borderId="1" xfId="0" applyFont="1" applyBorder="1" applyAlignment="1">
      <alignment vertical="top" wrapText="1"/>
    </xf>
    <xf numFmtId="0" fontId="37" fillId="0" borderId="0" xfId="0" applyFont="1"/>
    <xf numFmtId="0" fontId="3" fillId="0" borderId="0" xfId="0" applyFont="1"/>
    <xf numFmtId="0" fontId="3" fillId="0" borderId="0" xfId="0" applyFont="1" applyAlignment="1">
      <alignment horizontal="center"/>
    </xf>
    <xf numFmtId="0" fontId="3" fillId="0" borderId="1" xfId="0" applyFont="1" applyBorder="1"/>
    <xf numFmtId="9" fontId="3" fillId="0" borderId="0" xfId="0" applyNumberFormat="1" applyFont="1" applyAlignment="1">
      <alignment horizontal="center"/>
    </xf>
    <xf numFmtId="0" fontId="38" fillId="8" borderId="0" xfId="0" applyFont="1" applyFill="1" applyAlignment="1">
      <alignment horizontal="center"/>
    </xf>
    <xf numFmtId="0" fontId="39" fillId="0" borderId="0" xfId="0" applyFont="1" applyAlignment="1">
      <alignment horizontal="center" vertical="center"/>
    </xf>
    <xf numFmtId="0" fontId="40" fillId="8" borderId="0" xfId="0" applyFont="1" applyFill="1"/>
    <xf numFmtId="0" fontId="39" fillId="0" borderId="36" xfId="0" applyFont="1" applyBorder="1" applyAlignment="1">
      <alignment horizontal="center"/>
    </xf>
    <xf numFmtId="0" fontId="38" fillId="8" borderId="0" xfId="0" applyFont="1" applyFill="1"/>
    <xf numFmtId="9" fontId="13" fillId="0" borderId="0" xfId="2" applyFont="1"/>
    <xf numFmtId="0" fontId="7" fillId="10" borderId="0" xfId="0" applyFont="1" applyFill="1"/>
    <xf numFmtId="0" fontId="40" fillId="8" borderId="0" xfId="0" applyFont="1" applyFill="1" applyAlignment="1">
      <alignment horizontal="center"/>
    </xf>
    <xf numFmtId="0" fontId="39" fillId="0" borderId="34" xfId="0" applyFont="1" applyBorder="1"/>
    <xf numFmtId="0" fontId="39" fillId="0" borderId="35" xfId="0" applyFont="1" applyBorder="1"/>
    <xf numFmtId="9" fontId="39" fillId="0" borderId="35" xfId="2" applyFont="1" applyBorder="1" applyAlignment="1">
      <alignment horizontal="center"/>
    </xf>
    <xf numFmtId="0" fontId="16" fillId="8" borderId="0" xfId="0" applyFont="1" applyFill="1" applyAlignment="1">
      <alignment horizontal="center" vertical="center" wrapText="1"/>
    </xf>
    <xf numFmtId="0" fontId="18" fillId="8" borderId="0" xfId="0" applyFont="1" applyFill="1" applyAlignment="1">
      <alignment horizontal="centerContinuous" vertical="center" wrapText="1"/>
    </xf>
    <xf numFmtId="0" fontId="16" fillId="8" borderId="0" xfId="0" applyFont="1" applyFill="1" applyAlignment="1">
      <alignment horizontal="centerContinuous" vertical="center" wrapText="1"/>
    </xf>
    <xf numFmtId="43" fontId="13" fillId="0" borderId="0" xfId="1" applyFont="1"/>
    <xf numFmtId="164" fontId="13" fillId="0" borderId="0" xfId="0" applyNumberFormat="1" applyFont="1"/>
    <xf numFmtId="164" fontId="3" fillId="0" borderId="0" xfId="1" applyNumberFormat="1" applyFont="1" applyBorder="1"/>
    <xf numFmtId="164" fontId="3" fillId="0" borderId="0" xfId="1" applyNumberFormat="1" applyFont="1"/>
    <xf numFmtId="0" fontId="3" fillId="0" borderId="0" xfId="0" quotePrefix="1" applyFont="1" applyAlignment="1">
      <alignment horizontal="left" indent="1"/>
    </xf>
    <xf numFmtId="9" fontId="3" fillId="0" borderId="0" xfId="2" applyFont="1" applyBorder="1" applyAlignment="1">
      <alignment horizontal="center"/>
    </xf>
    <xf numFmtId="164" fontId="3" fillId="2" borderId="0" xfId="1" applyNumberFormat="1" applyFont="1" applyFill="1" applyBorder="1"/>
    <xf numFmtId="164" fontId="13" fillId="2" borderId="0" xfId="1" applyNumberFormat="1" applyFont="1" applyFill="1" applyBorder="1"/>
    <xf numFmtId="165" fontId="3" fillId="0" borderId="0" xfId="1" applyNumberFormat="1" applyFont="1" applyAlignment="1">
      <alignment horizontal="center" vertical="center"/>
    </xf>
    <xf numFmtId="0" fontId="3" fillId="11" borderId="0" xfId="0" applyFont="1" applyFill="1" applyAlignment="1">
      <alignment horizontal="center"/>
    </xf>
    <xf numFmtId="164" fontId="3" fillId="0" borderId="0" xfId="1" applyNumberFormat="1" applyFont="1" applyBorder="1" applyAlignment="1">
      <alignment horizontal="center"/>
    </xf>
    <xf numFmtId="164" fontId="3" fillId="2" borderId="0" xfId="1" applyNumberFormat="1" applyFont="1" applyFill="1" applyBorder="1" applyAlignment="1">
      <alignment horizontal="center"/>
    </xf>
    <xf numFmtId="0" fontId="41" fillId="2" borderId="0" xfId="0" applyFont="1" applyFill="1"/>
    <xf numFmtId="0" fontId="41" fillId="2" borderId="1" xfId="0" applyFont="1" applyFill="1" applyBorder="1"/>
    <xf numFmtId="0" fontId="3" fillId="0" borderId="0" xfId="0" applyFont="1" applyAlignment="1">
      <alignment vertical="center"/>
    </xf>
    <xf numFmtId="0" fontId="3" fillId="0" borderId="0" xfId="0" applyFont="1" applyAlignment="1">
      <alignment vertical="center" wrapText="1"/>
    </xf>
    <xf numFmtId="0" fontId="3" fillId="0" borderId="38"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1" xfId="0" applyFont="1" applyBorder="1" applyAlignment="1">
      <alignment vertical="center" wrapText="1"/>
    </xf>
    <xf numFmtId="0" fontId="0" fillId="0" borderId="1" xfId="0" applyBorder="1"/>
    <xf numFmtId="0" fontId="45" fillId="0" borderId="35" xfId="0" applyFont="1" applyBorder="1" applyAlignment="1">
      <alignment horizontal="center" vertical="center" wrapText="1"/>
    </xf>
    <xf numFmtId="0" fontId="3" fillId="0" borderId="38" xfId="0" applyFont="1" applyBorder="1" applyAlignment="1">
      <alignment vertical="center" wrapText="1"/>
    </xf>
    <xf numFmtId="0" fontId="0" fillId="0" borderId="42" xfId="0" applyBorder="1"/>
    <xf numFmtId="0" fontId="3" fillId="0" borderId="42" xfId="0" applyFont="1" applyBorder="1" applyAlignment="1">
      <alignment vertical="center" wrapText="1"/>
    </xf>
    <xf numFmtId="0" fontId="0" fillId="0" borderId="35" xfId="0" applyBorder="1"/>
    <xf numFmtId="0" fontId="0" fillId="0" borderId="36" xfId="0" applyBorder="1"/>
    <xf numFmtId="1" fontId="3" fillId="0" borderId="0" xfId="2" applyNumberFormat="1" applyFont="1" applyBorder="1" applyAlignment="1">
      <alignment horizontal="center"/>
    </xf>
    <xf numFmtId="0" fontId="46" fillId="0" borderId="0" xfId="0" applyFont="1"/>
    <xf numFmtId="0" fontId="13" fillId="0" borderId="45" xfId="0" applyFont="1" applyBorder="1"/>
    <xf numFmtId="0" fontId="3" fillId="0" borderId="47" xfId="0" applyFont="1" applyBorder="1" applyAlignment="1">
      <alignment vertical="center"/>
    </xf>
    <xf numFmtId="0" fontId="13" fillId="0" borderId="47" xfId="0" applyFont="1" applyBorder="1"/>
    <xf numFmtId="0" fontId="13" fillId="0" borderId="48" xfId="0" applyFont="1" applyBorder="1"/>
    <xf numFmtId="0" fontId="3" fillId="0" borderId="43" xfId="0" applyFont="1" applyBorder="1"/>
    <xf numFmtId="0" fontId="13" fillId="0" borderId="43" xfId="0" applyFont="1" applyBorder="1"/>
    <xf numFmtId="0" fontId="45" fillId="0" borderId="0" xfId="0" applyFont="1" applyAlignment="1">
      <alignment horizontal="center"/>
    </xf>
    <xf numFmtId="0" fontId="49" fillId="0" borderId="0" xfId="0" applyFont="1" applyAlignment="1">
      <alignment vertical="center"/>
    </xf>
    <xf numFmtId="0" fontId="3" fillId="0" borderId="38" xfId="0" applyFont="1" applyBorder="1" applyAlignment="1">
      <alignment horizontal="left" vertical="center" wrapText="1" indent="4"/>
    </xf>
    <xf numFmtId="0" fontId="45" fillId="0" borderId="0" xfId="0" applyFont="1" applyAlignment="1">
      <alignment horizontal="center" vertical="center" wrapText="1"/>
    </xf>
    <xf numFmtId="0" fontId="3" fillId="0" borderId="0" xfId="0" applyFont="1" applyAlignment="1">
      <alignment horizontal="justify" vertical="center" wrapText="1"/>
    </xf>
    <xf numFmtId="0" fontId="42" fillId="0" borderId="0" xfId="0" applyFont="1" applyAlignment="1">
      <alignment vertical="center" wrapText="1"/>
    </xf>
    <xf numFmtId="0" fontId="3" fillId="0" borderId="0" xfId="0" applyFont="1" applyAlignment="1">
      <alignment horizontal="left" vertical="center" wrapText="1" indent="4"/>
    </xf>
    <xf numFmtId="0" fontId="51" fillId="0" borderId="0" xfId="0" applyFont="1" applyAlignment="1">
      <alignment horizontal="left" vertical="center" indent="1"/>
    </xf>
    <xf numFmtId="0" fontId="53" fillId="0" borderId="0" xfId="3" applyAlignment="1">
      <alignment horizontal="left" vertical="center" indent="1"/>
    </xf>
    <xf numFmtId="0" fontId="54" fillId="0" borderId="0" xfId="0" applyFont="1"/>
    <xf numFmtId="0" fontId="53" fillId="0" borderId="0" xfId="3" applyAlignment="1">
      <alignment horizontal="left" vertical="center" indent="4"/>
    </xf>
    <xf numFmtId="0" fontId="52" fillId="0" borderId="0" xfId="0" applyFont="1" applyAlignment="1">
      <alignment vertical="center"/>
    </xf>
    <xf numFmtId="0" fontId="45" fillId="0" borderId="1" xfId="0" applyFont="1" applyBorder="1" applyAlignment="1">
      <alignment horizontal="center"/>
    </xf>
    <xf numFmtId="0" fontId="59" fillId="0" borderId="0" xfId="0" applyFont="1"/>
    <xf numFmtId="0" fontId="4" fillId="0" borderId="0" xfId="0" applyFont="1" applyAlignment="1">
      <alignment vertical="center"/>
    </xf>
    <xf numFmtId="0" fontId="60" fillId="0" borderId="0" xfId="0" applyFont="1"/>
    <xf numFmtId="0" fontId="42" fillId="0" borderId="0" xfId="0" applyFont="1" applyAlignment="1">
      <alignment vertical="top"/>
    </xf>
    <xf numFmtId="0" fontId="51" fillId="0" borderId="0" xfId="0" applyFont="1" applyAlignment="1">
      <alignment vertical="center"/>
    </xf>
    <xf numFmtId="0" fontId="66" fillId="0" borderId="0" xfId="0" applyFont="1" applyAlignment="1">
      <alignment vertical="center"/>
    </xf>
    <xf numFmtId="0" fontId="67" fillId="0" borderId="0" xfId="0" applyFont="1" applyAlignment="1">
      <alignment vertical="center"/>
    </xf>
    <xf numFmtId="0" fontId="68" fillId="0" borderId="0" xfId="0" applyFont="1" applyAlignment="1">
      <alignment horizontal="left" vertical="center" wrapText="1"/>
    </xf>
    <xf numFmtId="0" fontId="7" fillId="0" borderId="52" xfId="0" applyFont="1" applyBorder="1"/>
    <xf numFmtId="0" fontId="7" fillId="0" borderId="52" xfId="0" quotePrefix="1" applyFont="1" applyBorder="1" applyAlignment="1">
      <alignment horizontal="left" indent="1"/>
    </xf>
    <xf numFmtId="0" fontId="13" fillId="0" borderId="53" xfId="0" applyFont="1" applyBorder="1"/>
    <xf numFmtId="0" fontId="7" fillId="0" borderId="54" xfId="0" applyFont="1" applyBorder="1"/>
    <xf numFmtId="0" fontId="7" fillId="0" borderId="54" xfId="0" quotePrefix="1" applyFont="1" applyBorder="1" applyAlignment="1">
      <alignment horizontal="left" indent="1"/>
    </xf>
    <xf numFmtId="0" fontId="13" fillId="0" borderId="55" xfId="0" applyFont="1" applyBorder="1"/>
    <xf numFmtId="0" fontId="13" fillId="0" borderId="56" xfId="0" applyFont="1" applyBorder="1"/>
    <xf numFmtId="0" fontId="7" fillId="0" borderId="0" xfId="0" quotePrefix="1" applyFont="1" applyAlignment="1">
      <alignment horizontal="left" indent="1"/>
    </xf>
    <xf numFmtId="0" fontId="7" fillId="0" borderId="47" xfId="0" applyFont="1" applyBorder="1"/>
    <xf numFmtId="0" fontId="7" fillId="0" borderId="47" xfId="0" quotePrefix="1" applyFont="1" applyBorder="1" applyAlignment="1">
      <alignment horizontal="left" indent="1"/>
    </xf>
    <xf numFmtId="0" fontId="7" fillId="0" borderId="43" xfId="0" applyFont="1" applyBorder="1"/>
    <xf numFmtId="0" fontId="7" fillId="0" borderId="43" xfId="0" quotePrefix="1" applyFont="1" applyBorder="1" applyAlignment="1">
      <alignment horizontal="left" indent="1"/>
    </xf>
    <xf numFmtId="0" fontId="13" fillId="0" borderId="57" xfId="0" applyFont="1" applyBorder="1"/>
    <xf numFmtId="0" fontId="70" fillId="0" borderId="0" xfId="0" applyFont="1"/>
    <xf numFmtId="0" fontId="41" fillId="0" borderId="0" xfId="0" applyFont="1"/>
    <xf numFmtId="0" fontId="17" fillId="0" borderId="0" xfId="0" applyFont="1" applyAlignment="1">
      <alignment horizontal="center"/>
    </xf>
    <xf numFmtId="0" fontId="41" fillId="0" borderId="0" xfId="0" applyFont="1" applyAlignment="1">
      <alignment vertical="center" wrapText="1"/>
    </xf>
    <xf numFmtId="0" fontId="71" fillId="0" borderId="0" xfId="0" applyFont="1" applyAlignment="1">
      <alignment horizontal="center" vertical="center"/>
    </xf>
    <xf numFmtId="0" fontId="65" fillId="2" borderId="0" xfId="0" applyFont="1" applyFill="1" applyAlignment="1">
      <alignment horizontal="center" vertical="center" wrapText="1"/>
    </xf>
    <xf numFmtId="0" fontId="72" fillId="0" borderId="0" xfId="0" applyFont="1" applyAlignment="1">
      <alignment vertical="center"/>
    </xf>
    <xf numFmtId="0" fontId="13" fillId="0" borderId="58" xfId="0" applyFont="1" applyBorder="1"/>
    <xf numFmtId="0" fontId="3" fillId="0" borderId="0" xfId="0" applyFont="1" applyAlignment="1">
      <alignment horizontal="center" vertical="center" wrapText="1"/>
    </xf>
    <xf numFmtId="0" fontId="3" fillId="0" borderId="59" xfId="0" quotePrefix="1" applyFont="1" applyBorder="1" applyAlignment="1">
      <alignment horizontal="left" indent="1"/>
    </xf>
    <xf numFmtId="0" fontId="3" fillId="0" borderId="60" xfId="0" applyFont="1" applyBorder="1" applyAlignment="1">
      <alignment horizontal="center"/>
    </xf>
    <xf numFmtId="164" fontId="3" fillId="0" borderId="60" xfId="1" applyNumberFormat="1" applyFont="1" applyBorder="1" applyAlignment="1">
      <alignment horizontal="center"/>
    </xf>
    <xf numFmtId="9" fontId="3" fillId="0" borderId="60" xfId="2" applyFont="1" applyBorder="1" applyAlignment="1">
      <alignment horizontal="center"/>
    </xf>
    <xf numFmtId="1" fontId="3" fillId="0" borderId="61" xfId="2" applyNumberFormat="1" applyFont="1" applyBorder="1" applyAlignment="1">
      <alignment horizontal="center"/>
    </xf>
    <xf numFmtId="0" fontId="3" fillId="0" borderId="59" xfId="0" quotePrefix="1" applyFont="1" applyBorder="1" applyAlignment="1">
      <alignment horizontal="center" wrapText="1"/>
    </xf>
    <xf numFmtId="9" fontId="3" fillId="0" borderId="60" xfId="2" applyFont="1" applyBorder="1" applyAlignment="1">
      <alignment horizontal="center" vertical="center"/>
    </xf>
    <xf numFmtId="1" fontId="3" fillId="0" borderId="61" xfId="2" applyNumberFormat="1" applyFont="1" applyBorder="1" applyAlignment="1">
      <alignment horizontal="center" vertical="center"/>
    </xf>
    <xf numFmtId="0" fontId="43" fillId="0" borderId="0" xfId="0" applyFont="1" applyAlignment="1">
      <alignment horizontal="center" vertical="center" wrapText="1"/>
    </xf>
    <xf numFmtId="0" fontId="73" fillId="0" borderId="0" xfId="0" applyFont="1"/>
    <xf numFmtId="0" fontId="73" fillId="0" borderId="0" xfId="0" applyFont="1" applyAlignment="1">
      <alignment vertical="top"/>
    </xf>
    <xf numFmtId="0" fontId="45" fillId="0" borderId="42" xfId="0" applyFont="1" applyBorder="1" applyAlignment="1">
      <alignment horizontal="center"/>
    </xf>
    <xf numFmtId="0" fontId="45" fillId="0" borderId="42" xfId="0" applyFont="1" applyBorder="1" applyAlignment="1">
      <alignment horizontal="center" vertical="center" wrapText="1"/>
    </xf>
    <xf numFmtId="0" fontId="0" fillId="0" borderId="47" xfId="0" applyBorder="1"/>
    <xf numFmtId="0" fontId="45" fillId="0" borderId="42" xfId="0" applyFont="1" applyBorder="1" applyAlignment="1">
      <alignment horizontal="left"/>
    </xf>
    <xf numFmtId="0" fontId="69" fillId="0" borderId="47" xfId="0" applyFont="1" applyBorder="1"/>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52" fillId="0" borderId="0" xfId="0" applyFont="1" applyAlignment="1">
      <alignment horizontal="left" vertical="center"/>
    </xf>
    <xf numFmtId="0" fontId="65" fillId="8" borderId="0" xfId="0" applyFont="1" applyFill="1"/>
    <xf numFmtId="0" fontId="74" fillId="8" borderId="0" xfId="0" applyFont="1" applyFill="1" applyAlignment="1">
      <alignment vertical="center"/>
    </xf>
    <xf numFmtId="164" fontId="13" fillId="0" borderId="0" xfId="0" applyNumberFormat="1" applyFont="1" applyAlignment="1">
      <alignment horizontal="center"/>
    </xf>
    <xf numFmtId="0" fontId="0" fillId="0" borderId="7" xfId="0" applyBorder="1"/>
    <xf numFmtId="0" fontId="75" fillId="12" borderId="0" xfId="0" applyFont="1" applyFill="1"/>
    <xf numFmtId="0" fontId="76" fillId="4" borderId="16" xfId="0" applyFont="1" applyFill="1" applyBorder="1" applyAlignment="1">
      <alignment horizontal="center" vertical="top" wrapText="1"/>
    </xf>
    <xf numFmtId="0" fontId="76" fillId="2" borderId="0" xfId="0" applyFont="1" applyFill="1" applyAlignment="1">
      <alignment horizontal="center" vertical="top" wrapText="1"/>
    </xf>
    <xf numFmtId="0" fontId="76" fillId="2" borderId="15" xfId="0" applyFont="1" applyFill="1" applyBorder="1" applyAlignment="1">
      <alignment horizontal="center" vertical="top" wrapText="1"/>
    </xf>
    <xf numFmtId="0" fontId="76" fillId="4" borderId="21" xfId="0" applyFont="1" applyFill="1" applyBorder="1" applyAlignment="1">
      <alignment horizontal="center" vertical="top" wrapText="1"/>
    </xf>
    <xf numFmtId="0" fontId="76" fillId="2" borderId="11" xfId="0" applyFont="1" applyFill="1" applyBorder="1" applyAlignment="1">
      <alignment horizontal="center" vertical="top" wrapText="1"/>
    </xf>
    <xf numFmtId="0" fontId="76" fillId="2" borderId="17" xfId="0" applyFont="1" applyFill="1" applyBorder="1" applyAlignment="1">
      <alignment horizontal="center" vertical="top" wrapText="1"/>
    </xf>
    <xf numFmtId="0" fontId="77" fillId="5" borderId="16" xfId="0" applyFont="1" applyFill="1" applyBorder="1" applyAlignment="1">
      <alignment vertical="top"/>
    </xf>
    <xf numFmtId="0" fontId="78" fillId="5" borderId="0" xfId="0" applyFont="1" applyFill="1" applyAlignment="1">
      <alignment vertical="top"/>
    </xf>
    <xf numFmtId="0" fontId="78" fillId="5" borderId="15" xfId="0" applyFont="1" applyFill="1" applyBorder="1" applyAlignment="1">
      <alignment vertical="top"/>
    </xf>
    <xf numFmtId="0" fontId="78" fillId="4" borderId="28" xfId="0" applyFont="1" applyFill="1" applyBorder="1" applyAlignment="1">
      <alignment vertical="top" wrapText="1"/>
    </xf>
    <xf numFmtId="9" fontId="80" fillId="0" borderId="1" xfId="0" applyNumberFormat="1" applyFont="1" applyBorder="1" applyAlignment="1">
      <alignment horizontal="center" vertical="center"/>
    </xf>
    <xf numFmtId="0" fontId="80" fillId="0" borderId="1" xfId="0" applyFont="1" applyBorder="1" applyAlignment="1">
      <alignment horizontal="center" vertical="center"/>
    </xf>
    <xf numFmtId="0" fontId="80" fillId="0" borderId="29" xfId="0" applyFont="1" applyBorder="1" applyAlignment="1">
      <alignment horizontal="center" vertical="center"/>
    </xf>
    <xf numFmtId="0" fontId="81" fillId="4" borderId="16" xfId="0" applyFont="1" applyFill="1" applyBorder="1" applyAlignment="1">
      <alignment vertical="top" wrapText="1"/>
    </xf>
    <xf numFmtId="9" fontId="80" fillId="0" borderId="0" xfId="0" applyNumberFormat="1" applyFont="1" applyAlignment="1">
      <alignment horizontal="center" vertical="center"/>
    </xf>
    <xf numFmtId="0" fontId="80" fillId="0" borderId="0" xfId="0" applyFont="1" applyAlignment="1">
      <alignment horizontal="center" vertical="center"/>
    </xf>
    <xf numFmtId="0" fontId="80" fillId="0" borderId="15" xfId="0" applyFont="1" applyBorder="1" applyAlignment="1">
      <alignment horizontal="center" vertical="center"/>
    </xf>
    <xf numFmtId="0" fontId="78" fillId="4" borderId="30" xfId="0" applyFont="1" applyFill="1" applyBorder="1" applyAlignment="1">
      <alignment vertical="top" wrapText="1"/>
    </xf>
    <xf numFmtId="0" fontId="80" fillId="0" borderId="5" xfId="0" applyFont="1" applyBorder="1" applyAlignment="1">
      <alignment horizontal="center" vertical="top"/>
    </xf>
    <xf numFmtId="0" fontId="80" fillId="0" borderId="31" xfId="0" applyFont="1" applyBorder="1" applyAlignment="1">
      <alignment horizontal="center" vertical="top"/>
    </xf>
    <xf numFmtId="0" fontId="78" fillId="4" borderId="16" xfId="0" applyFont="1" applyFill="1" applyBorder="1" applyAlignment="1">
      <alignment vertical="top" wrapText="1"/>
    </xf>
    <xf numFmtId="0" fontId="80" fillId="0" borderId="7" xfId="0" applyFont="1" applyBorder="1" applyAlignment="1">
      <alignment horizontal="center" vertical="center"/>
    </xf>
    <xf numFmtId="0" fontId="80" fillId="0" borderId="32" xfId="0" applyFont="1" applyBorder="1" applyAlignment="1">
      <alignment horizontal="center" vertical="center"/>
    </xf>
    <xf numFmtId="0" fontId="36" fillId="4" borderId="16" xfId="0" applyFont="1" applyFill="1" applyBorder="1" applyAlignment="1">
      <alignment vertical="top" wrapText="1"/>
    </xf>
    <xf numFmtId="0" fontId="79" fillId="4" borderId="16" xfId="0" applyFont="1" applyFill="1" applyBorder="1" applyAlignment="1">
      <alignment vertical="top" wrapText="1"/>
    </xf>
    <xf numFmtId="0" fontId="78" fillId="0" borderId="0" xfId="0" applyFont="1" applyAlignment="1">
      <alignment vertical="top"/>
    </xf>
    <xf numFmtId="0" fontId="78" fillId="0" borderId="15" xfId="0" applyFont="1" applyBorder="1" applyAlignment="1">
      <alignment vertical="top"/>
    </xf>
    <xf numFmtId="0" fontId="87" fillId="4" borderId="16" xfId="0" applyFont="1" applyFill="1" applyBorder="1" applyAlignment="1">
      <alignment vertical="top"/>
    </xf>
    <xf numFmtId="0" fontId="87" fillId="4" borderId="12" xfId="0" applyFont="1" applyFill="1" applyBorder="1" applyAlignment="1">
      <alignment vertical="top"/>
    </xf>
    <xf numFmtId="0" fontId="78" fillId="0" borderId="13" xfId="0" applyFont="1" applyBorder="1" applyAlignment="1">
      <alignment vertical="top"/>
    </xf>
    <xf numFmtId="0" fontId="78" fillId="0" borderId="14" xfId="0" applyFont="1" applyBorder="1" applyAlignment="1">
      <alignment vertical="top"/>
    </xf>
    <xf numFmtId="0" fontId="88" fillId="4" borderId="16" xfId="0" applyFont="1" applyFill="1" applyBorder="1" applyAlignment="1">
      <alignment vertical="top" wrapText="1"/>
    </xf>
    <xf numFmtId="0" fontId="85" fillId="4" borderId="16" xfId="0" applyFont="1" applyFill="1" applyBorder="1" applyAlignment="1">
      <alignment vertical="top"/>
    </xf>
    <xf numFmtId="0" fontId="87" fillId="4" borderId="28" xfId="0" applyFont="1" applyFill="1" applyBorder="1" applyAlignment="1">
      <alignment vertical="top"/>
    </xf>
    <xf numFmtId="0" fontId="78" fillId="0" borderId="1" xfId="0" applyFont="1" applyBorder="1" applyAlignment="1">
      <alignment vertical="top"/>
    </xf>
    <xf numFmtId="0" fontId="78" fillId="0" borderId="29" xfId="0" applyFont="1" applyBorder="1" applyAlignment="1">
      <alignment vertical="top"/>
    </xf>
    <xf numFmtId="0" fontId="78" fillId="4" borderId="16" xfId="0" applyFont="1" applyFill="1" applyBorder="1" applyAlignment="1">
      <alignment vertical="top"/>
    </xf>
    <xf numFmtId="0" fontId="78" fillId="4" borderId="28" xfId="0" applyFont="1" applyFill="1" applyBorder="1" applyAlignment="1">
      <alignment vertical="top"/>
    </xf>
    <xf numFmtId="0" fontId="87" fillId="0" borderId="13" xfId="0" applyFont="1" applyBorder="1" applyAlignment="1">
      <alignment vertical="top"/>
    </xf>
    <xf numFmtId="0" fontId="87" fillId="0" borderId="14" xfId="0" applyFont="1" applyBorder="1" applyAlignment="1">
      <alignment vertical="top"/>
    </xf>
    <xf numFmtId="0" fontId="76" fillId="4" borderId="25" xfId="0" applyFont="1" applyFill="1" applyBorder="1" applyAlignment="1">
      <alignment horizontal="center" vertical="top" wrapText="1"/>
    </xf>
    <xf numFmtId="0" fontId="76" fillId="2" borderId="19" xfId="0" applyFont="1" applyFill="1" applyBorder="1" applyAlignment="1">
      <alignment horizontal="center" vertical="top" wrapText="1"/>
    </xf>
    <xf numFmtId="0" fontId="76" fillId="2" borderId="20" xfId="0" applyFont="1" applyFill="1" applyBorder="1" applyAlignment="1">
      <alignment horizontal="center" vertical="top" wrapText="1"/>
    </xf>
    <xf numFmtId="0" fontId="87" fillId="0" borderId="1" xfId="0" applyFont="1" applyBorder="1" applyAlignment="1">
      <alignment vertical="top"/>
    </xf>
    <xf numFmtId="0" fontId="87" fillId="0" borderId="29" xfId="0" applyFont="1" applyBorder="1" applyAlignment="1">
      <alignment vertical="top"/>
    </xf>
    <xf numFmtId="0" fontId="85" fillId="4" borderId="16" xfId="0" applyFont="1" applyFill="1" applyBorder="1" applyAlignment="1">
      <alignment horizontal="left" vertical="top"/>
    </xf>
    <xf numFmtId="0" fontId="80" fillId="0" borderId="31" xfId="0" applyFont="1" applyBorder="1" applyAlignment="1">
      <alignment horizontal="center" vertical="center"/>
    </xf>
    <xf numFmtId="0" fontId="80" fillId="0" borderId="5" xfId="0" applyFont="1" applyBorder="1" applyAlignment="1">
      <alignment horizontal="center" vertical="center"/>
    </xf>
    <xf numFmtId="0" fontId="78" fillId="4" borderId="12" xfId="0" applyFont="1" applyFill="1" applyBorder="1" applyAlignment="1">
      <alignment vertical="top"/>
    </xf>
    <xf numFmtId="0" fontId="3" fillId="0" borderId="0" xfId="0" applyFont="1" applyAlignment="1">
      <alignment horizontal="left" vertical="top" wrapText="1"/>
    </xf>
    <xf numFmtId="0" fontId="43" fillId="0" borderId="37" xfId="0" applyFont="1" applyBorder="1" applyAlignment="1">
      <alignment vertical="center" wrapText="1"/>
    </xf>
    <xf numFmtId="0" fontId="74" fillId="8" borderId="0" xfId="0" applyFont="1" applyFill="1" applyAlignment="1">
      <alignment horizontal="left" vertical="center"/>
    </xf>
    <xf numFmtId="0" fontId="78" fillId="2" borderId="0" xfId="0" applyFont="1" applyFill="1" applyAlignment="1">
      <alignment horizontal="left" vertical="top" wrapText="1"/>
    </xf>
    <xf numFmtId="0" fontId="78" fillId="2" borderId="1" xfId="0" applyFont="1" applyFill="1" applyBorder="1" applyAlignment="1">
      <alignment horizontal="left" vertical="top" wrapText="1"/>
    </xf>
    <xf numFmtId="0" fontId="78" fillId="2" borderId="15" xfId="0" applyFont="1" applyFill="1" applyBorder="1" applyAlignment="1">
      <alignment horizontal="left" vertical="top" wrapText="1"/>
    </xf>
    <xf numFmtId="0" fontId="78" fillId="2" borderId="29" xfId="0" applyFont="1" applyFill="1" applyBorder="1" applyAlignment="1">
      <alignment horizontal="left" vertical="top" wrapText="1"/>
    </xf>
    <xf numFmtId="0" fontId="85" fillId="4" borderId="16" xfId="0" applyFont="1" applyFill="1" applyBorder="1" applyAlignment="1">
      <alignment vertical="top" wrapText="1"/>
    </xf>
    <xf numFmtId="0" fontId="90" fillId="0" borderId="0" xfId="0" applyFont="1" applyAlignment="1">
      <alignment horizontal="center" vertical="center"/>
    </xf>
    <xf numFmtId="0" fontId="91" fillId="0" borderId="0" xfId="0" applyFont="1"/>
    <xf numFmtId="0" fontId="91" fillId="0" borderId="1" xfId="0" applyFont="1" applyBorder="1"/>
    <xf numFmtId="0" fontId="90" fillId="0" borderId="1" xfId="0" applyFont="1" applyBorder="1" applyAlignment="1">
      <alignment horizontal="center" vertical="center"/>
    </xf>
    <xf numFmtId="0" fontId="90" fillId="0" borderId="43" xfId="0" applyFont="1" applyBorder="1" applyAlignment="1">
      <alignment horizontal="center" vertical="center"/>
    </xf>
    <xf numFmtId="0" fontId="42" fillId="0" borderId="1" xfId="0" applyFont="1" applyBorder="1" applyAlignment="1">
      <alignment vertical="center" wrapText="1"/>
    </xf>
    <xf numFmtId="0" fontId="90" fillId="0" borderId="42" xfId="0" applyFont="1" applyBorder="1" applyAlignment="1">
      <alignment horizontal="center" vertical="center"/>
    </xf>
    <xf numFmtId="0" fontId="92" fillId="0" borderId="0" xfId="0" applyFont="1" applyAlignment="1">
      <alignment horizontal="left" vertical="center" wrapText="1" indent="1"/>
    </xf>
    <xf numFmtId="0" fontId="94" fillId="0" borderId="0" xfId="0" applyFont="1" applyAlignment="1">
      <alignment horizontal="left" vertical="center" wrapText="1"/>
    </xf>
    <xf numFmtId="0" fontId="93" fillId="0" borderId="0" xfId="0" applyFont="1" applyAlignment="1">
      <alignment horizontal="left" vertical="center" wrapText="1"/>
    </xf>
    <xf numFmtId="0" fontId="96" fillId="13" borderId="69" xfId="0" applyFont="1" applyFill="1" applyBorder="1" applyAlignment="1">
      <alignment horizontal="center" vertical="center" wrapText="1"/>
    </xf>
    <xf numFmtId="0" fontId="95" fillId="0" borderId="70" xfId="0" applyFont="1" applyBorder="1" applyAlignment="1">
      <alignment horizontal="justify" vertical="center" wrapText="1"/>
    </xf>
    <xf numFmtId="0" fontId="95" fillId="0" borderId="71" xfId="0" applyFont="1" applyBorder="1" applyAlignment="1">
      <alignment horizontal="center" vertical="center" wrapText="1"/>
    </xf>
    <xf numFmtId="0" fontId="95" fillId="0" borderId="72" xfId="0" applyFont="1" applyBorder="1" applyAlignment="1">
      <alignment horizontal="center" vertical="center" wrapText="1"/>
    </xf>
    <xf numFmtId="0" fontId="97" fillId="0" borderId="73" xfId="0" applyFont="1" applyBorder="1" applyAlignment="1">
      <alignment vertical="center" wrapText="1"/>
    </xf>
    <xf numFmtId="0" fontId="97" fillId="0" borderId="74" xfId="0" applyFont="1" applyBorder="1" applyAlignment="1">
      <alignment horizontal="center" vertical="center" wrapText="1"/>
    </xf>
    <xf numFmtId="0" fontId="96" fillId="0" borderId="73" xfId="0" applyFont="1" applyBorder="1" applyAlignment="1">
      <alignment vertical="center" wrapText="1"/>
    </xf>
    <xf numFmtId="0" fontId="98" fillId="0" borderId="74" xfId="0" applyFont="1" applyBorder="1" applyAlignment="1">
      <alignment horizontal="center" vertical="center" wrapText="1"/>
    </xf>
    <xf numFmtId="17" fontId="98" fillId="0" borderId="74" xfId="0" applyNumberFormat="1" applyFont="1" applyBorder="1" applyAlignment="1">
      <alignment horizontal="center" vertical="center" wrapText="1"/>
    </xf>
    <xf numFmtId="0" fontId="62" fillId="0" borderId="0" xfId="0" applyFont="1" applyAlignment="1">
      <alignment vertical="center"/>
    </xf>
    <xf numFmtId="0" fontId="44" fillId="0" borderId="0" xfId="0" applyFont="1" applyAlignment="1">
      <alignment vertical="top" wrapText="1"/>
    </xf>
    <xf numFmtId="0" fontId="75" fillId="2" borderId="0" xfId="0" applyFont="1" applyFill="1"/>
    <xf numFmtId="0" fontId="74" fillId="2" borderId="0" xfId="0" applyFont="1" applyFill="1" applyAlignment="1">
      <alignment horizontal="left" vertical="center"/>
    </xf>
    <xf numFmtId="0" fontId="65" fillId="2" borderId="0" xfId="0" applyFont="1" applyFill="1"/>
    <xf numFmtId="0" fontId="69" fillId="0" borderId="60" xfId="0" applyFont="1" applyBorder="1"/>
    <xf numFmtId="0" fontId="69" fillId="0" borderId="60" xfId="0" applyFont="1" applyBorder="1" applyAlignment="1">
      <alignment horizontal="center"/>
    </xf>
    <xf numFmtId="0" fontId="48" fillId="2" borderId="0" xfId="0" applyFont="1" applyFill="1"/>
    <xf numFmtId="0" fontId="48" fillId="2" borderId="0" xfId="0" applyFont="1" applyFill="1" applyAlignment="1">
      <alignment horizontal="center"/>
    </xf>
    <xf numFmtId="0" fontId="39" fillId="2" borderId="0" xfId="0" applyFont="1" applyFill="1" applyAlignment="1">
      <alignment horizontal="center" vertical="center"/>
    </xf>
    <xf numFmtId="0" fontId="43" fillId="0" borderId="0" xfId="0" applyFont="1" applyAlignment="1">
      <alignment vertical="center" wrapText="1"/>
    </xf>
    <xf numFmtId="0" fontId="59" fillId="0" borderId="33" xfId="0" applyFont="1" applyBorder="1"/>
    <xf numFmtId="0" fontId="0" fillId="0" borderId="33" xfId="0" applyBorder="1"/>
    <xf numFmtId="2" fontId="0" fillId="0" borderId="0" xfId="0" applyNumberFormat="1"/>
    <xf numFmtId="2" fontId="3" fillId="0" borderId="0" xfId="0" applyNumberFormat="1" applyFont="1" applyAlignment="1">
      <alignment vertical="center" wrapText="1"/>
    </xf>
    <xf numFmtId="2" fontId="59" fillId="0" borderId="35" xfId="0" applyNumberFormat="1" applyFont="1" applyBorder="1"/>
    <xf numFmtId="0" fontId="59" fillId="0" borderId="35" xfId="0" applyFont="1" applyBorder="1"/>
    <xf numFmtId="0" fontId="59" fillId="0" borderId="36" xfId="0" applyFont="1" applyBorder="1"/>
    <xf numFmtId="0" fontId="3" fillId="0" borderId="0" xfId="0" applyFont="1" applyAlignment="1">
      <alignment horizontal="left" vertical="center" wrapText="1"/>
    </xf>
    <xf numFmtId="0" fontId="3" fillId="0" borderId="0" xfId="0" applyFont="1" applyAlignment="1">
      <alignment vertical="top" wrapText="1"/>
    </xf>
    <xf numFmtId="0" fontId="0" fillId="0" borderId="0" xfId="0" applyAlignment="1">
      <alignment vertical="center"/>
    </xf>
    <xf numFmtId="0" fontId="3" fillId="0" borderId="0" xfId="0" applyFont="1" applyAlignment="1">
      <alignment horizontal="center" vertical="top"/>
    </xf>
    <xf numFmtId="0" fontId="42" fillId="0" borderId="0" xfId="0" applyFont="1" applyAlignment="1">
      <alignment horizontal="center" vertical="top" wrapText="1"/>
    </xf>
    <xf numFmtId="0" fontId="5" fillId="0" borderId="75" xfId="0" applyFont="1" applyBorder="1" applyAlignment="1">
      <alignment vertical="center" wrapText="1"/>
    </xf>
    <xf numFmtId="0" fontId="5" fillId="0" borderId="76"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77" xfId="0" applyFont="1" applyBorder="1" applyAlignment="1">
      <alignment vertical="center" wrapText="1"/>
    </xf>
    <xf numFmtId="0" fontId="100" fillId="0" borderId="0" xfId="0" applyFont="1" applyAlignment="1">
      <alignment horizontal="left" vertical="center" indent="4"/>
    </xf>
    <xf numFmtId="0" fontId="101" fillId="0" borderId="0" xfId="0" applyFont="1" applyAlignment="1">
      <alignment vertical="center"/>
    </xf>
    <xf numFmtId="0" fontId="44" fillId="0" borderId="0" xfId="0" applyFont="1" applyAlignment="1">
      <alignment horizontal="left" vertical="top" wrapText="1"/>
    </xf>
    <xf numFmtId="9" fontId="39" fillId="2" borderId="0" xfId="0" applyNumberFormat="1" applyFont="1" applyFill="1" applyAlignment="1">
      <alignment horizontal="center" vertical="center"/>
    </xf>
    <xf numFmtId="0" fontId="3" fillId="2" borderId="0" xfId="0" applyFont="1" applyFill="1"/>
    <xf numFmtId="0" fontId="13" fillId="2" borderId="0" xfId="0" applyFont="1" applyFill="1" applyAlignment="1">
      <alignment horizontal="center"/>
    </xf>
    <xf numFmtId="0" fontId="3" fillId="0" borderId="1" xfId="0" applyFont="1" applyBorder="1" applyAlignment="1">
      <alignment horizontal="justify" vertical="center" wrapText="1"/>
    </xf>
    <xf numFmtId="0" fontId="0" fillId="2" borderId="0" xfId="0" applyFill="1"/>
    <xf numFmtId="0" fontId="21" fillId="2" borderId="0" xfId="0" applyFont="1" applyFill="1"/>
    <xf numFmtId="0" fontId="3" fillId="2" borderId="0" xfId="0" applyFont="1" applyFill="1" applyAlignment="1">
      <alignment horizontal="center"/>
    </xf>
    <xf numFmtId="0" fontId="13" fillId="2" borderId="0" xfId="0" applyFont="1" applyFill="1"/>
    <xf numFmtId="0" fontId="3" fillId="2" borderId="1" xfId="0" applyFont="1" applyFill="1" applyBorder="1"/>
    <xf numFmtId="0" fontId="3" fillId="2" borderId="1" xfId="0" applyFont="1" applyFill="1" applyBorder="1" applyAlignment="1">
      <alignment horizontal="center"/>
    </xf>
    <xf numFmtId="0" fontId="13" fillId="2" borderId="1" xfId="0" applyFont="1" applyFill="1" applyBorder="1"/>
    <xf numFmtId="0" fontId="37" fillId="2" borderId="0" xfId="0" applyFont="1" applyFill="1"/>
    <xf numFmtId="0" fontId="69" fillId="2" borderId="60" xfId="0" applyFont="1" applyFill="1" applyBorder="1"/>
    <xf numFmtId="0" fontId="69" fillId="2" borderId="60" xfId="0" applyFont="1" applyFill="1" applyBorder="1" applyAlignment="1">
      <alignment horizontal="center"/>
    </xf>
    <xf numFmtId="0" fontId="13" fillId="2" borderId="48" xfId="0" applyFont="1" applyFill="1" applyBorder="1"/>
    <xf numFmtId="0" fontId="3" fillId="2" borderId="0" xfId="0" applyFont="1" applyFill="1" applyAlignment="1">
      <alignment vertical="center"/>
    </xf>
    <xf numFmtId="164" fontId="13" fillId="2" borderId="0" xfId="0" applyNumberFormat="1" applyFont="1" applyFill="1"/>
    <xf numFmtId="0" fontId="19" fillId="2" borderId="0" xfId="0" applyFont="1" applyFill="1"/>
    <xf numFmtId="0" fontId="43" fillId="2" borderId="37" xfId="0" applyFont="1" applyFill="1" applyBorder="1" applyAlignment="1">
      <alignment vertical="center" wrapText="1"/>
    </xf>
    <xf numFmtId="0" fontId="15" fillId="2" borderId="0" xfId="0" applyFont="1" applyFill="1"/>
    <xf numFmtId="0" fontId="20" fillId="2" borderId="0" xfId="0" applyFont="1" applyFill="1" applyAlignment="1">
      <alignment horizontal="center"/>
    </xf>
    <xf numFmtId="0" fontId="3" fillId="2" borderId="0" xfId="0" quotePrefix="1" applyFont="1" applyFill="1" applyAlignment="1">
      <alignment horizontal="left" indent="1"/>
    </xf>
    <xf numFmtId="164" fontId="3" fillId="2" borderId="0" xfId="1" applyNumberFormat="1" applyFont="1" applyFill="1" applyAlignment="1">
      <alignment horizontal="center"/>
    </xf>
    <xf numFmtId="9" fontId="3" fillId="2" borderId="0" xfId="2" applyFont="1" applyFill="1" applyBorder="1" applyAlignment="1">
      <alignment horizontal="center"/>
    </xf>
    <xf numFmtId="164" fontId="3" fillId="2" borderId="0" xfId="0" applyNumberFormat="1" applyFont="1" applyFill="1"/>
    <xf numFmtId="0" fontId="3" fillId="2" borderId="1" xfId="0" quotePrefix="1" applyFont="1" applyFill="1" applyBorder="1" applyAlignment="1">
      <alignment horizontal="left" indent="1"/>
    </xf>
    <xf numFmtId="164" fontId="3" fillId="2" borderId="1" xfId="1" applyNumberFormat="1" applyFont="1" applyFill="1" applyBorder="1" applyAlignment="1">
      <alignment horizontal="center"/>
    </xf>
    <xf numFmtId="9" fontId="3" fillId="2" borderId="1" xfId="2" applyFont="1" applyFill="1" applyBorder="1" applyAlignment="1">
      <alignment horizontal="center"/>
    </xf>
    <xf numFmtId="0" fontId="3" fillId="2" borderId="59" xfId="0" quotePrefix="1" applyFont="1" applyFill="1" applyBorder="1" applyAlignment="1">
      <alignment horizontal="left" indent="1"/>
    </xf>
    <xf numFmtId="0" fontId="3" fillId="2" borderId="60" xfId="0" applyFont="1" applyFill="1" applyBorder="1" applyAlignment="1">
      <alignment horizontal="center"/>
    </xf>
    <xf numFmtId="164" fontId="3" fillId="2" borderId="60" xfId="1" applyNumberFormat="1" applyFont="1" applyFill="1" applyBorder="1" applyAlignment="1">
      <alignment horizontal="center"/>
    </xf>
    <xf numFmtId="9" fontId="3" fillId="2" borderId="60" xfId="2" applyFont="1" applyFill="1" applyBorder="1" applyAlignment="1">
      <alignment horizontal="center"/>
    </xf>
    <xf numFmtId="1" fontId="3" fillId="2" borderId="61" xfId="2" applyNumberFormat="1" applyFont="1" applyFill="1" applyBorder="1" applyAlignment="1">
      <alignment horizontal="center"/>
    </xf>
    <xf numFmtId="0" fontId="3" fillId="2" borderId="0" xfId="0" applyFont="1" applyFill="1" applyAlignment="1">
      <alignment vertical="top"/>
    </xf>
    <xf numFmtId="9" fontId="39" fillId="2" borderId="0" xfId="0" applyNumberFormat="1" applyFont="1" applyFill="1" applyAlignment="1">
      <alignment horizontal="center" vertical="top" wrapText="1"/>
    </xf>
    <xf numFmtId="0" fontId="13" fillId="2" borderId="0" xfId="0" applyFont="1" applyFill="1" applyAlignment="1">
      <alignment horizontal="center" vertical="top"/>
    </xf>
    <xf numFmtId="43" fontId="13" fillId="2" borderId="0" xfId="1" applyFont="1" applyFill="1"/>
    <xf numFmtId="0" fontId="39" fillId="2" borderId="0" xfId="0" applyFont="1" applyFill="1" applyAlignment="1">
      <alignment horizontal="center" vertical="top" wrapText="1"/>
    </xf>
    <xf numFmtId="0" fontId="39" fillId="2" borderId="0" xfId="0" applyFont="1" applyFill="1" applyAlignment="1">
      <alignment horizontal="center" vertical="center" wrapText="1"/>
    </xf>
    <xf numFmtId="0" fontId="7" fillId="2" borderId="54" xfId="0" applyFont="1" applyFill="1" applyBorder="1"/>
    <xf numFmtId="0" fontId="7" fillId="2" borderId="54" xfId="0" quotePrefix="1" applyFont="1" applyFill="1" applyBorder="1" applyAlignment="1">
      <alignment horizontal="left" indent="1"/>
    </xf>
    <xf numFmtId="0" fontId="13" fillId="2" borderId="55" xfId="0" applyFont="1" applyFill="1" applyBorder="1"/>
    <xf numFmtId="0" fontId="3" fillId="2" borderId="0" xfId="0" quotePrefix="1" applyFont="1" applyFill="1" applyAlignment="1">
      <alignment horizontal="center"/>
    </xf>
    <xf numFmtId="0" fontId="7" fillId="2" borderId="0" xfId="0" applyFont="1" applyFill="1"/>
    <xf numFmtId="0" fontId="7" fillId="2" borderId="51" xfId="0" applyFont="1" applyFill="1" applyBorder="1" applyAlignment="1">
      <alignment horizontal="center"/>
    </xf>
    <xf numFmtId="0" fontId="7" fillId="2" borderId="43" xfId="0" applyFont="1" applyFill="1" applyBorder="1"/>
    <xf numFmtId="0" fontId="7" fillId="2" borderId="43" xfId="0" quotePrefix="1" applyFont="1" applyFill="1" applyBorder="1" applyAlignment="1">
      <alignment horizontal="left" indent="1"/>
    </xf>
    <xf numFmtId="0" fontId="13" fillId="2" borderId="57" xfId="0" applyFont="1" applyFill="1" applyBorder="1"/>
    <xf numFmtId="0" fontId="7" fillId="2" borderId="47" xfId="0" applyFont="1" applyFill="1" applyBorder="1"/>
    <xf numFmtId="0" fontId="7" fillId="2" borderId="47" xfId="0" quotePrefix="1" applyFont="1" applyFill="1" applyBorder="1" applyAlignment="1">
      <alignment horizontal="left" indent="1"/>
    </xf>
    <xf numFmtId="0" fontId="7" fillId="2" borderId="0" xfId="0" applyFont="1" applyFill="1" applyAlignment="1">
      <alignment vertical="center"/>
    </xf>
    <xf numFmtId="0" fontId="13" fillId="2" borderId="51" xfId="0" applyFont="1" applyFill="1" applyBorder="1"/>
    <xf numFmtId="0" fontId="70" fillId="2" borderId="0" xfId="0" applyFont="1" applyFill="1"/>
    <xf numFmtId="0" fontId="41" fillId="2" borderId="0" xfId="0" applyFont="1" applyFill="1" applyAlignment="1">
      <alignment vertical="center" wrapText="1"/>
    </xf>
    <xf numFmtId="9" fontId="3" fillId="2" borderId="60" xfId="2" applyFont="1" applyFill="1" applyBorder="1" applyAlignment="1">
      <alignment horizontal="center" vertical="center"/>
    </xf>
    <xf numFmtId="1" fontId="3" fillId="2" borderId="61" xfId="2" applyNumberFormat="1" applyFont="1" applyFill="1" applyBorder="1" applyAlignment="1">
      <alignment horizontal="center" vertical="center"/>
    </xf>
    <xf numFmtId="0" fontId="72" fillId="2" borderId="0" xfId="0" applyFont="1" applyFill="1" applyAlignment="1">
      <alignment vertical="center"/>
    </xf>
    <xf numFmtId="0" fontId="43" fillId="2" borderId="0" xfId="0" applyFont="1" applyFill="1" applyAlignment="1">
      <alignment horizontal="center" vertical="center" wrapText="1"/>
    </xf>
    <xf numFmtId="0" fontId="7" fillId="2" borderId="0" xfId="0" quotePrefix="1" applyFont="1" applyFill="1" applyAlignment="1">
      <alignment horizontal="left" indent="1"/>
    </xf>
    <xf numFmtId="165" fontId="3" fillId="2" borderId="0" xfId="1" applyNumberFormat="1" applyFont="1" applyFill="1" applyAlignment="1">
      <alignment horizontal="center" vertical="center"/>
    </xf>
    <xf numFmtId="164" fontId="3" fillId="2" borderId="0" xfId="1" applyNumberFormat="1" applyFont="1" applyFill="1"/>
    <xf numFmtId="165" fontId="0" fillId="2" borderId="0" xfId="1" applyNumberFormat="1" applyFont="1" applyFill="1" applyAlignment="1">
      <alignment horizontal="center" vertical="center"/>
    </xf>
    <xf numFmtId="14" fontId="0" fillId="2" borderId="0" xfId="0" applyNumberFormat="1" applyFill="1"/>
    <xf numFmtId="0" fontId="69" fillId="2" borderId="0" xfId="0" applyFont="1" applyFill="1"/>
    <xf numFmtId="0" fontId="69" fillId="2" borderId="0" xfId="0" applyFont="1" applyFill="1" applyAlignment="1">
      <alignment horizontal="center"/>
    </xf>
    <xf numFmtId="0" fontId="45" fillId="0" borderId="0" xfId="0" applyFont="1" applyAlignment="1">
      <alignment horizontal="center" wrapText="1"/>
    </xf>
    <xf numFmtId="0" fontId="103" fillId="0" borderId="0" xfId="0" applyFont="1" applyAlignment="1">
      <alignment horizontal="center" vertical="center"/>
    </xf>
    <xf numFmtId="0" fontId="45" fillId="0" borderId="0" xfId="0" applyFont="1" applyAlignment="1">
      <alignment horizontal="left" vertical="center" wrapText="1"/>
    </xf>
    <xf numFmtId="0" fontId="104" fillId="0" borderId="0" xfId="0" applyFont="1"/>
    <xf numFmtId="0" fontId="90" fillId="0" borderId="0" xfId="0" applyFont="1" applyAlignment="1">
      <alignment horizontal="left" vertical="center"/>
    </xf>
    <xf numFmtId="0" fontId="0" fillId="0" borderId="0" xfId="0" applyAlignment="1">
      <alignment vertical="top"/>
    </xf>
    <xf numFmtId="0" fontId="0" fillId="0" borderId="1" xfId="0" applyBorder="1" applyAlignment="1">
      <alignment vertical="center"/>
    </xf>
    <xf numFmtId="43" fontId="3" fillId="0" borderId="1" xfId="1" applyFont="1" applyBorder="1" applyAlignment="1">
      <alignment vertical="center" wrapText="1"/>
    </xf>
    <xf numFmtId="43" fontId="0" fillId="0" borderId="0" xfId="0" applyNumberFormat="1"/>
    <xf numFmtId="43" fontId="3" fillId="0" borderId="0" xfId="1" applyFont="1" applyBorder="1" applyAlignment="1">
      <alignment vertical="center" wrapText="1"/>
    </xf>
    <xf numFmtId="43" fontId="3" fillId="0" borderId="42" xfId="1" applyFont="1" applyBorder="1" applyAlignment="1">
      <alignment horizontal="justify" vertical="center" wrapText="1"/>
    </xf>
    <xf numFmtId="0" fontId="45" fillId="0" borderId="35" xfId="0" applyFont="1" applyBorder="1" applyAlignment="1">
      <alignment horizontal="center" vertical="center"/>
    </xf>
    <xf numFmtId="0" fontId="106" fillId="0" borderId="35" xfId="0" applyFont="1" applyBorder="1" applyAlignment="1">
      <alignment horizontal="center" vertical="center" wrapText="1"/>
    </xf>
    <xf numFmtId="0" fontId="106" fillId="0" borderId="35" xfId="0" applyFont="1" applyBorder="1" applyAlignment="1">
      <alignment horizontal="center" vertical="center"/>
    </xf>
    <xf numFmtId="0" fontId="107" fillId="0" borderId="0" xfId="0" applyFont="1"/>
    <xf numFmtId="0" fontId="107" fillId="0" borderId="1" xfId="0" applyFont="1" applyBorder="1"/>
    <xf numFmtId="0" fontId="75" fillId="8" borderId="0" xfId="0" applyFont="1" applyFill="1" applyAlignment="1">
      <alignment vertical="center"/>
    </xf>
    <xf numFmtId="0" fontId="75" fillId="8" borderId="0" xfId="0" applyFont="1" applyFill="1"/>
    <xf numFmtId="0" fontId="108" fillId="0" borderId="0" xfId="0" applyFont="1"/>
    <xf numFmtId="0" fontId="109" fillId="8" borderId="0" xfId="0" applyFont="1" applyFill="1" applyAlignment="1">
      <alignment vertical="center"/>
    </xf>
    <xf numFmtId="0" fontId="110" fillId="0" borderId="0" xfId="0" applyFont="1" applyAlignment="1">
      <alignment horizontal="center" vertical="center"/>
    </xf>
    <xf numFmtId="43" fontId="3" fillId="0" borderId="0" xfId="0" applyNumberFormat="1" applyFont="1" applyAlignment="1">
      <alignment vertical="center" wrapText="1"/>
    </xf>
    <xf numFmtId="0" fontId="3" fillId="0" borderId="1" xfId="0" applyFont="1" applyBorder="1" applyAlignment="1">
      <alignment horizontal="right" vertical="center" wrapText="1"/>
    </xf>
    <xf numFmtId="2" fontId="3" fillId="0" borderId="35" xfId="0" applyNumberFormat="1" applyFont="1" applyBorder="1"/>
    <xf numFmtId="0" fontId="48" fillId="0" borderId="0" xfId="0" applyFont="1" applyAlignment="1">
      <alignment horizontal="right" vertical="center" wrapText="1"/>
    </xf>
    <xf numFmtId="0" fontId="48" fillId="0" borderId="0" xfId="0" applyFont="1" applyAlignment="1">
      <alignment horizontal="right"/>
    </xf>
    <xf numFmtId="0" fontId="48" fillId="0" borderId="1" xfId="0" applyFont="1" applyBorder="1" applyAlignment="1">
      <alignment horizontal="right" vertical="center" wrapText="1"/>
    </xf>
    <xf numFmtId="0" fontId="3" fillId="0" borderId="0" xfId="1" applyNumberFormat="1" applyFont="1" applyAlignment="1">
      <alignment horizontal="right" vertical="center" wrapText="1"/>
    </xf>
    <xf numFmtId="0" fontId="3" fillId="0" borderId="0" xfId="0" applyFont="1" applyAlignment="1">
      <alignment horizontal="right" vertical="center" wrapText="1"/>
    </xf>
    <xf numFmtId="4" fontId="29" fillId="3" borderId="10" xfId="0" applyNumberFormat="1" applyFont="1" applyFill="1" applyBorder="1"/>
    <xf numFmtId="4" fontId="7" fillId="0" borderId="33" xfId="0" applyNumberFormat="1" applyFont="1" applyBorder="1" applyAlignment="1">
      <alignment horizontal="right"/>
    </xf>
    <xf numFmtId="0" fontId="102" fillId="0" borderId="0" xfId="0" applyFont="1" applyAlignment="1">
      <alignment horizontal="left" vertical="center" wrapText="1"/>
    </xf>
    <xf numFmtId="0" fontId="3" fillId="2" borderId="0" xfId="0" applyFont="1" applyFill="1" applyAlignment="1">
      <alignment vertical="center" wrapText="1"/>
    </xf>
    <xf numFmtId="0" fontId="3" fillId="0" borderId="1" xfId="1" applyNumberFormat="1" applyFont="1" applyBorder="1" applyAlignment="1">
      <alignment horizontal="right" vertical="center" wrapText="1"/>
    </xf>
    <xf numFmtId="0" fontId="47" fillId="0" borderId="0" xfId="0" applyFont="1" applyAlignment="1">
      <alignment vertical="center" wrapText="1"/>
    </xf>
    <xf numFmtId="0" fontId="105" fillId="0" borderId="0" xfId="0" applyFont="1" applyAlignment="1">
      <alignment horizontal="center"/>
    </xf>
    <xf numFmtId="0" fontId="3" fillId="0" borderId="38" xfId="0" applyFont="1" applyBorder="1" applyAlignment="1">
      <alignment horizontal="right" vertical="center" wrapText="1"/>
    </xf>
    <xf numFmtId="0" fontId="48" fillId="0" borderId="0" xfId="0" applyFont="1" applyAlignment="1">
      <alignment vertical="center" wrapText="1"/>
    </xf>
    <xf numFmtId="2" fontId="0" fillId="0" borderId="35" xfId="0" applyNumberFormat="1" applyBorder="1"/>
    <xf numFmtId="0" fontId="3" fillId="0" borderId="38" xfId="0" applyFont="1" applyBorder="1" applyAlignment="1">
      <alignment vertical="top" wrapText="1"/>
    </xf>
    <xf numFmtId="0" fontId="48" fillId="0" borderId="0" xfId="0" applyFont="1" applyAlignment="1">
      <alignment horizontal="right" wrapText="1"/>
    </xf>
    <xf numFmtId="0" fontId="48" fillId="0" borderId="1" xfId="0" applyFont="1" applyBorder="1" applyAlignment="1">
      <alignment horizontal="right" wrapText="1"/>
    </xf>
    <xf numFmtId="0" fontId="3" fillId="0" borderId="42" xfId="0" applyFont="1" applyBorder="1" applyAlignment="1">
      <alignment vertical="center"/>
    </xf>
    <xf numFmtId="0" fontId="3" fillId="0" borderId="1" xfId="0" applyFont="1" applyBorder="1" applyAlignment="1">
      <alignment vertical="center"/>
    </xf>
    <xf numFmtId="0" fontId="3" fillId="0" borderId="50" xfId="0" applyFont="1" applyBorder="1" applyAlignment="1">
      <alignment vertical="center" wrapText="1"/>
    </xf>
    <xf numFmtId="0" fontId="112" fillId="14" borderId="0" xfId="4" applyFont="1" applyFill="1"/>
    <xf numFmtId="0" fontId="113" fillId="0" borderId="46" xfId="4" applyFont="1" applyBorder="1"/>
    <xf numFmtId="0" fontId="113" fillId="0" borderId="47" xfId="4" applyFont="1" applyBorder="1"/>
    <xf numFmtId="9" fontId="113" fillId="0" borderId="47" xfId="4" applyNumberFormat="1" applyFont="1" applyBorder="1" applyAlignment="1">
      <alignment horizontal="center"/>
    </xf>
    <xf numFmtId="0" fontId="114" fillId="0" borderId="48" xfId="4" applyFont="1" applyBorder="1" applyAlignment="1">
      <alignment horizontal="center"/>
    </xf>
    <xf numFmtId="0" fontId="112" fillId="14" borderId="33" xfId="4" applyFont="1" applyFill="1" applyBorder="1"/>
    <xf numFmtId="0" fontId="113" fillId="0" borderId="34" xfId="4" applyFont="1" applyBorder="1"/>
    <xf numFmtId="9" fontId="113" fillId="0" borderId="35" xfId="4" applyNumberFormat="1" applyFont="1" applyBorder="1" applyAlignment="1">
      <alignment horizontal="center"/>
    </xf>
    <xf numFmtId="0" fontId="113" fillId="15" borderId="36" xfId="4" applyFont="1" applyFill="1" applyBorder="1" applyAlignment="1">
      <alignment horizontal="center"/>
    </xf>
    <xf numFmtId="0" fontId="112" fillId="14" borderId="81" xfId="4" applyFont="1" applyFill="1" applyBorder="1"/>
    <xf numFmtId="0" fontId="69" fillId="0" borderId="0" xfId="0" applyFont="1"/>
    <xf numFmtId="0" fontId="69" fillId="0" borderId="0" xfId="0" applyFont="1" applyAlignment="1">
      <alignment horizontal="center"/>
    </xf>
    <xf numFmtId="9" fontId="3" fillId="2" borderId="0" xfId="2" applyFont="1" applyFill="1" applyAlignment="1">
      <alignment horizontal="center"/>
    </xf>
    <xf numFmtId="164" fontId="7" fillId="2" borderId="51" xfId="1" applyNumberFormat="1" applyFont="1" applyFill="1" applyBorder="1"/>
    <xf numFmtId="0" fontId="7" fillId="0" borderId="51" xfId="0" applyFont="1" applyBorder="1"/>
    <xf numFmtId="43" fontId="7" fillId="0" borderId="51" xfId="1" applyFont="1" applyBorder="1"/>
    <xf numFmtId="43" fontId="7" fillId="0" borderId="33" xfId="1" applyFont="1" applyBorder="1" applyAlignment="1">
      <alignment horizontal="right"/>
    </xf>
    <xf numFmtId="0" fontId="43" fillId="0" borderId="96" xfId="0" applyFont="1" applyBorder="1" applyAlignment="1">
      <alignment vertical="center" wrapText="1"/>
    </xf>
    <xf numFmtId="0" fontId="0" fillId="0" borderId="0" xfId="0" applyAlignment="1">
      <alignment wrapText="1"/>
    </xf>
    <xf numFmtId="0" fontId="43" fillId="0" borderId="95" xfId="0" applyFont="1" applyBorder="1" applyAlignment="1">
      <alignment vertical="center" wrapText="1"/>
    </xf>
    <xf numFmtId="0" fontId="0" fillId="49" borderId="0" xfId="0" applyFill="1"/>
    <xf numFmtId="0" fontId="104" fillId="48" borderId="0" xfId="0" applyFont="1" applyFill="1"/>
    <xf numFmtId="0" fontId="104" fillId="50" borderId="0" xfId="0" applyFont="1" applyFill="1"/>
    <xf numFmtId="0" fontId="43" fillId="0" borderId="94" xfId="0" applyFont="1" applyBorder="1" applyAlignment="1">
      <alignment vertical="center" wrapText="1"/>
    </xf>
    <xf numFmtId="0" fontId="0" fillId="50" borderId="0" xfId="0" applyFill="1"/>
    <xf numFmtId="0" fontId="0" fillId="47" borderId="0" xfId="0" applyFill="1" applyAlignment="1">
      <alignment horizontal="center"/>
    </xf>
    <xf numFmtId="0" fontId="0" fillId="48" borderId="0" xfId="0" applyFill="1"/>
    <xf numFmtId="0" fontId="0" fillId="47" borderId="0" xfId="0" applyFill="1"/>
    <xf numFmtId="9" fontId="43" fillId="0" borderId="78" xfId="2" applyFont="1" applyBorder="1" applyAlignment="1">
      <alignment vertical="center" wrapText="1"/>
    </xf>
    <xf numFmtId="0" fontId="113" fillId="0" borderId="98" xfId="4" applyFont="1" applyBorder="1"/>
    <xf numFmtId="0" fontId="43" fillId="0" borderId="97" xfId="0" applyFont="1" applyBorder="1" applyAlignment="1">
      <alignment vertical="center" wrapText="1"/>
    </xf>
    <xf numFmtId="0" fontId="3" fillId="0" borderId="41" xfId="0" applyFont="1" applyBorder="1" applyAlignment="1">
      <alignment vertical="center" wrapText="1"/>
    </xf>
    <xf numFmtId="6" fontId="0" fillId="0" borderId="0" xfId="0" applyNumberFormat="1"/>
    <xf numFmtId="8" fontId="0" fillId="0" borderId="0" xfId="0" applyNumberFormat="1"/>
    <xf numFmtId="43" fontId="3" fillId="0" borderId="1" xfId="0" applyNumberFormat="1" applyFont="1" applyBorder="1" applyAlignment="1">
      <alignment vertical="center" wrapText="1"/>
    </xf>
    <xf numFmtId="0" fontId="0" fillId="0" borderId="1" xfId="0" applyBorder="1" applyAlignment="1">
      <alignment horizontal="right"/>
    </xf>
    <xf numFmtId="0" fontId="48" fillId="0" borderId="1" xfId="0" applyFont="1" applyBorder="1" applyAlignment="1">
      <alignment vertical="center" wrapText="1"/>
    </xf>
    <xf numFmtId="0" fontId="3" fillId="0" borderId="41" xfId="0" applyFont="1" applyBorder="1" applyAlignment="1">
      <alignment horizontal="right" vertical="center" wrapText="1"/>
    </xf>
    <xf numFmtId="0" fontId="7" fillId="0" borderId="81" xfId="4" applyFont="1" applyBorder="1"/>
    <xf numFmtId="0" fontId="7" fillId="0" borderId="81" xfId="4" applyFont="1" applyBorder="1" applyAlignment="1">
      <alignment horizontal="center"/>
    </xf>
    <xf numFmtId="10" fontId="7" fillId="0" borderId="81" xfId="4" applyNumberFormat="1" applyFont="1" applyBorder="1" applyAlignment="1">
      <alignment horizontal="center"/>
    </xf>
    <xf numFmtId="9" fontId="7" fillId="0" borderId="81" xfId="4" applyNumberFormat="1" applyFont="1" applyBorder="1" applyAlignment="1">
      <alignment horizontal="center"/>
    </xf>
    <xf numFmtId="0" fontId="13" fillId="15" borderId="80" xfId="4" applyFont="1" applyFill="1" applyBorder="1"/>
    <xf numFmtId="0" fontId="7" fillId="0" borderId="0" xfId="4" applyFont="1"/>
    <xf numFmtId="0" fontId="7" fillId="0" borderId="0" xfId="4" applyFont="1" applyAlignment="1">
      <alignment horizontal="center"/>
    </xf>
    <xf numFmtId="0" fontId="13" fillId="0" borderId="0" xfId="4" applyFont="1"/>
    <xf numFmtId="0" fontId="13" fillId="15" borderId="81" xfId="4" applyFont="1" applyFill="1" applyBorder="1"/>
    <xf numFmtId="0" fontId="13" fillId="0" borderId="81" xfId="4" applyFont="1" applyBorder="1"/>
    <xf numFmtId="0" fontId="7" fillId="0" borderId="83" xfId="4" quotePrefix="1" applyFont="1" applyBorder="1" applyAlignment="1">
      <alignment horizontal="left"/>
    </xf>
    <xf numFmtId="0" fontId="7" fillId="0" borderId="82" xfId="4" applyFont="1" applyBorder="1" applyAlignment="1">
      <alignment horizontal="center"/>
    </xf>
    <xf numFmtId="164" fontId="7" fillId="0" borderId="82" xfId="4" applyNumberFormat="1" applyFont="1" applyBorder="1"/>
    <xf numFmtId="9" fontId="7" fillId="0" borderId="82" xfId="4" applyNumberFormat="1" applyFont="1" applyBorder="1" applyAlignment="1">
      <alignment horizontal="center"/>
    </xf>
    <xf numFmtId="1" fontId="7" fillId="0" borderId="84" xfId="4" applyNumberFormat="1" applyFont="1" applyBorder="1" applyAlignment="1">
      <alignment horizontal="center"/>
    </xf>
    <xf numFmtId="0" fontId="45" fillId="0" borderId="0" xfId="0" applyFont="1" applyAlignment="1">
      <alignment horizontal="center" vertical="center"/>
    </xf>
    <xf numFmtId="4" fontId="27" fillId="0" borderId="33" xfId="0" applyNumberFormat="1" applyFont="1" applyBorder="1" applyAlignment="1">
      <alignment horizontal="right"/>
    </xf>
    <xf numFmtId="0" fontId="48" fillId="0" borderId="0" xfId="0" applyFont="1" applyAlignment="1">
      <alignment horizontal="center" vertical="center" wrapText="1"/>
    </xf>
    <xf numFmtId="1" fontId="3" fillId="0" borderId="0" xfId="0" applyNumberFormat="1" applyFont="1" applyAlignment="1">
      <alignment vertical="center" wrapText="1"/>
    </xf>
    <xf numFmtId="1" fontId="3" fillId="0" borderId="1" xfId="0" applyNumberFormat="1" applyFont="1" applyBorder="1" applyAlignment="1">
      <alignment vertical="center" wrapText="1"/>
    </xf>
    <xf numFmtId="1" fontId="0" fillId="0" borderId="0" xfId="0" applyNumberFormat="1" applyAlignment="1">
      <alignment vertical="center"/>
    </xf>
    <xf numFmtId="0" fontId="130" fillId="0" borderId="0" xfId="0" applyFont="1"/>
    <xf numFmtId="0" fontId="17" fillId="0" borderId="0" xfId="0" applyFont="1"/>
    <xf numFmtId="0" fontId="131" fillId="0" borderId="0" xfId="0" applyFont="1"/>
    <xf numFmtId="4" fontId="131" fillId="0" borderId="0" xfId="0" applyNumberFormat="1" applyFont="1"/>
    <xf numFmtId="0" fontId="128" fillId="0" borderId="0" xfId="0" applyFont="1"/>
    <xf numFmtId="0" fontId="16" fillId="0" borderId="0" xfId="0" applyFont="1"/>
    <xf numFmtId="0" fontId="41" fillId="0" borderId="0" xfId="0" applyFont="1" applyAlignment="1">
      <alignment vertical="center"/>
    </xf>
    <xf numFmtId="0" fontId="41" fillId="2" borderId="0" xfId="0" applyFont="1" applyFill="1" applyAlignment="1">
      <alignment vertical="center"/>
    </xf>
    <xf numFmtId="0" fontId="16" fillId="2" borderId="0" xfId="0" applyFont="1" applyFill="1"/>
    <xf numFmtId="0" fontId="6" fillId="0" borderId="0" xfId="0" applyFont="1" applyAlignment="1">
      <alignment wrapText="1"/>
    </xf>
    <xf numFmtId="43" fontId="7" fillId="0" borderId="0" xfId="1" applyFont="1" applyBorder="1" applyAlignment="1">
      <alignment horizontal="right"/>
    </xf>
    <xf numFmtId="0" fontId="15" fillId="0" borderId="4" xfId="0" applyFont="1" applyBorder="1"/>
    <xf numFmtId="0" fontId="13" fillId="0" borderId="79" xfId="0" applyFont="1" applyBorder="1"/>
    <xf numFmtId="3" fontId="3" fillId="2" borderId="0" xfId="0" applyNumberFormat="1" applyFont="1" applyFill="1" applyAlignment="1">
      <alignment horizontal="center"/>
    </xf>
    <xf numFmtId="3" fontId="3" fillId="2" borderId="0" xfId="0" quotePrefix="1" applyNumberFormat="1" applyFont="1" applyFill="1" applyAlignment="1">
      <alignment horizontal="center"/>
    </xf>
    <xf numFmtId="0" fontId="43" fillId="0" borderId="0" xfId="0" applyFont="1" applyAlignment="1">
      <alignment vertical="center" wrapText="1"/>
    </xf>
    <xf numFmtId="0" fontId="0" fillId="0" borderId="0" xfId="0" applyAlignment="1">
      <alignment horizontal="center"/>
    </xf>
    <xf numFmtId="0" fontId="4"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100" fillId="0" borderId="0" xfId="0" applyFont="1" applyAlignment="1">
      <alignment horizontal="left" vertical="center" wrapText="1"/>
    </xf>
    <xf numFmtId="0" fontId="62" fillId="0" borderId="0" xfId="0" applyFont="1" applyAlignment="1">
      <alignment horizontal="left" vertical="top" wrapText="1"/>
    </xf>
    <xf numFmtId="0" fontId="62" fillId="0" borderId="0" xfId="0" applyFont="1" applyAlignment="1">
      <alignment horizontal="left" vertical="center"/>
    </xf>
    <xf numFmtId="0" fontId="0" fillId="0" borderId="0" xfId="0" applyAlignment="1">
      <alignment horizontal="left" vertical="top" wrapText="1"/>
    </xf>
    <xf numFmtId="0" fontId="74" fillId="8" borderId="0" xfId="0" applyFont="1" applyFill="1" applyAlignment="1">
      <alignment horizontal="left" vertical="center"/>
    </xf>
    <xf numFmtId="0" fontId="43" fillId="0" borderId="37" xfId="0" applyFont="1" applyBorder="1" applyAlignment="1">
      <alignment horizontal="center" vertical="center" wrapText="1"/>
    </xf>
    <xf numFmtId="0" fontId="43" fillId="0" borderId="37" xfId="0" applyFont="1" applyBorder="1" applyAlignment="1">
      <alignment vertical="center" wrapText="1"/>
    </xf>
    <xf numFmtId="0" fontId="43" fillId="0" borderId="44" xfId="0" applyFont="1" applyBorder="1" applyAlignment="1">
      <alignment horizontal="center" vertical="center"/>
    </xf>
    <xf numFmtId="0" fontId="43" fillId="0" borderId="46" xfId="0" applyFont="1" applyBorder="1" applyAlignment="1">
      <alignment horizontal="center" vertical="center"/>
    </xf>
    <xf numFmtId="0" fontId="3" fillId="2" borderId="59" xfId="0" quotePrefix="1" applyFont="1" applyFill="1" applyBorder="1" applyAlignment="1">
      <alignment horizontal="left" vertical="center" wrapText="1"/>
    </xf>
    <xf numFmtId="0" fontId="3" fillId="2" borderId="60" xfId="0" quotePrefix="1" applyFont="1" applyFill="1" applyBorder="1" applyAlignment="1">
      <alignment horizontal="left" vertical="center" wrapText="1"/>
    </xf>
    <xf numFmtId="0" fontId="43" fillId="0" borderId="44" xfId="0" applyFont="1" applyBorder="1" applyAlignment="1">
      <alignment horizontal="center" vertical="center" wrapText="1"/>
    </xf>
    <xf numFmtId="0" fontId="43" fillId="0" borderId="46" xfId="0" applyFont="1" applyBorder="1" applyAlignment="1">
      <alignment horizontal="center" vertical="center" wrapText="1"/>
    </xf>
    <xf numFmtId="0" fontId="43" fillId="2" borderId="37" xfId="0" applyFont="1" applyFill="1" applyBorder="1" applyAlignment="1">
      <alignment horizontal="center" vertical="center" wrapText="1"/>
    </xf>
    <xf numFmtId="0" fontId="43" fillId="2" borderId="37" xfId="0" applyFont="1" applyFill="1" applyBorder="1" applyAlignment="1">
      <alignment vertical="center" wrapText="1"/>
    </xf>
    <xf numFmtId="0" fontId="16" fillId="7" borderId="0" xfId="0" applyFont="1" applyFill="1" applyAlignment="1">
      <alignment horizontal="center" vertical="center" wrapText="1"/>
    </xf>
    <xf numFmtId="0" fontId="48" fillId="2" borderId="0" xfId="0" applyFont="1" applyFill="1" applyAlignment="1">
      <alignment horizontal="left" wrapText="1"/>
    </xf>
    <xf numFmtId="0" fontId="48" fillId="2" borderId="62" xfId="0" applyFont="1" applyFill="1" applyBorder="1" applyAlignment="1">
      <alignment horizontal="left" wrapText="1"/>
    </xf>
    <xf numFmtId="0" fontId="48" fillId="2" borderId="0" xfId="0" applyFont="1" applyFill="1" applyAlignment="1">
      <alignment horizontal="left" vertical="center" wrapText="1"/>
    </xf>
    <xf numFmtId="0" fontId="48" fillId="2" borderId="62" xfId="0" applyFont="1" applyFill="1" applyBorder="1" applyAlignment="1">
      <alignment horizontal="left" vertical="center" wrapText="1"/>
    </xf>
    <xf numFmtId="0" fontId="3" fillId="0" borderId="52"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0" xfId="0" applyFont="1" applyAlignment="1">
      <alignment horizontal="center" vertical="center" wrapText="1"/>
    </xf>
    <xf numFmtId="0" fontId="45"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41" xfId="0" applyFont="1" applyBorder="1" applyAlignment="1">
      <alignment vertical="center" wrapText="1"/>
    </xf>
    <xf numFmtId="0" fontId="3" fillId="0" borderId="38" xfId="0" applyFont="1" applyBorder="1" applyAlignment="1">
      <alignment horizontal="left" vertical="center" wrapText="1"/>
    </xf>
    <xf numFmtId="0" fontId="3" fillId="0" borderId="38" xfId="0" applyFont="1" applyBorder="1" applyAlignment="1">
      <alignment vertical="center" wrapText="1"/>
    </xf>
    <xf numFmtId="0" fontId="44" fillId="0" borderId="0" xfId="0" applyFont="1" applyAlignment="1">
      <alignment horizontal="center" vertical="top" wrapText="1"/>
    </xf>
    <xf numFmtId="0" fontId="3" fillId="0" borderId="0" xfId="0" applyFont="1" applyAlignment="1">
      <alignment horizontal="left" vertical="top"/>
    </xf>
    <xf numFmtId="0" fontId="45" fillId="0" borderId="34" xfId="0" applyFont="1" applyBorder="1" applyAlignment="1">
      <alignment horizontal="left" vertical="center" wrapText="1"/>
    </xf>
    <xf numFmtId="0" fontId="45" fillId="0" borderId="35" xfId="0" applyFont="1" applyBorder="1" applyAlignment="1">
      <alignment horizontal="left" vertical="center" wrapText="1"/>
    </xf>
    <xf numFmtId="0" fontId="3" fillId="0" borderId="1" xfId="0" applyFont="1" applyBorder="1" applyAlignment="1">
      <alignment horizontal="left" vertical="center" wrapText="1"/>
    </xf>
    <xf numFmtId="0" fontId="0" fillId="0" borderId="47" xfId="0" applyBorder="1" applyAlignment="1">
      <alignment horizont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50" xfId="0" applyFont="1" applyBorder="1" applyAlignment="1">
      <alignment vertical="center" wrapText="1"/>
    </xf>
    <xf numFmtId="0" fontId="3" fillId="0" borderId="41" xfId="0" applyFont="1" applyBorder="1" applyAlignment="1">
      <alignment horizontal="left" vertical="center" wrapText="1"/>
    </xf>
    <xf numFmtId="0" fontId="3" fillId="0" borderId="1" xfId="0" applyFont="1" applyBorder="1" applyAlignment="1">
      <alignment horizontal="left" vertical="top" wrapText="1"/>
    </xf>
    <xf numFmtId="0" fontId="4" fillId="0" borderId="0" xfId="0" applyFont="1" applyAlignment="1">
      <alignment horizontal="left" wrapText="1"/>
    </xf>
    <xf numFmtId="0" fontId="3" fillId="0" borderId="0" xfId="0" applyFont="1" applyAlignment="1">
      <alignment vertical="top" wrapText="1"/>
    </xf>
    <xf numFmtId="0" fontId="3" fillId="2" borderId="1" xfId="0" applyFont="1" applyFill="1" applyBorder="1" applyAlignment="1">
      <alignment vertical="center" wrapText="1"/>
    </xf>
    <xf numFmtId="0" fontId="3" fillId="2" borderId="38" xfId="0" applyFont="1" applyFill="1" applyBorder="1" applyAlignment="1">
      <alignment vertical="center" wrapText="1"/>
    </xf>
    <xf numFmtId="0" fontId="45" fillId="0" borderId="0" xfId="0" applyFont="1" applyAlignment="1">
      <alignment vertical="center" wrapText="1"/>
    </xf>
    <xf numFmtId="0" fontId="3" fillId="0" borderId="1" xfId="0" applyFont="1" applyBorder="1" applyAlignment="1">
      <alignment vertical="top" wrapText="1"/>
    </xf>
    <xf numFmtId="0" fontId="43" fillId="0" borderId="37"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0" xfId="0" applyFont="1" applyAlignment="1">
      <alignment horizontal="justify" vertical="center" wrapText="1"/>
    </xf>
    <xf numFmtId="0" fontId="3" fillId="0" borderId="47" xfId="0" applyFont="1" applyBorder="1" applyAlignment="1">
      <alignment horizontal="center"/>
    </xf>
    <xf numFmtId="0" fontId="3" fillId="0" borderId="0" xfId="0" applyFont="1" applyAlignment="1">
      <alignment horizontal="center"/>
    </xf>
    <xf numFmtId="0" fontId="3" fillId="0" borderId="50" xfId="0" applyFont="1" applyBorder="1" applyAlignment="1">
      <alignment horizontal="left" vertical="center" wrapText="1"/>
    </xf>
    <xf numFmtId="0" fontId="3" fillId="0" borderId="40" xfId="0" applyFont="1" applyBorder="1" applyAlignment="1">
      <alignment horizontal="left" vertical="top" wrapText="1"/>
    </xf>
    <xf numFmtId="0" fontId="3" fillId="0" borderId="40" xfId="0" applyFont="1" applyBorder="1" applyAlignment="1">
      <alignment horizontal="left" vertical="center" wrapText="1"/>
    </xf>
    <xf numFmtId="0" fontId="3" fillId="0" borderId="38" xfId="0" applyFont="1" applyBorder="1" applyAlignment="1">
      <alignment vertical="top" wrapText="1"/>
    </xf>
    <xf numFmtId="0" fontId="3" fillId="0" borderId="49" xfId="0" applyFont="1" applyBorder="1" applyAlignment="1">
      <alignment horizontal="left" vertical="center" wrapText="1"/>
    </xf>
    <xf numFmtId="0" fontId="3" fillId="0" borderId="40" xfId="0" applyFont="1" applyBorder="1" applyAlignment="1">
      <alignment vertical="center" wrapText="1"/>
    </xf>
    <xf numFmtId="0" fontId="78" fillId="0" borderId="0" xfId="0" applyFont="1" applyAlignment="1">
      <alignment horizontal="left" vertical="top" wrapText="1"/>
    </xf>
    <xf numFmtId="0" fontId="78" fillId="0" borderId="15" xfId="0" applyFont="1" applyBorder="1" applyAlignment="1">
      <alignment horizontal="left" vertical="top" wrapText="1"/>
    </xf>
    <xf numFmtId="0" fontId="78" fillId="0" borderId="7" xfId="0" applyFont="1" applyBorder="1" applyAlignment="1">
      <alignment horizontal="left" vertical="top" wrapText="1"/>
    </xf>
    <xf numFmtId="0" fontId="78" fillId="0" borderId="32" xfId="0" applyFont="1" applyBorder="1" applyAlignment="1">
      <alignment horizontal="left" vertical="top" wrapText="1"/>
    </xf>
    <xf numFmtId="0" fontId="9" fillId="6" borderId="26" xfId="0" applyFont="1" applyFill="1" applyBorder="1" applyAlignment="1">
      <alignment horizontal="center" vertical="top"/>
    </xf>
    <xf numFmtId="0" fontId="9" fillId="6" borderId="27" xfId="0" applyFont="1" applyFill="1" applyBorder="1" applyAlignment="1">
      <alignment horizontal="center" vertical="top"/>
    </xf>
    <xf numFmtId="0" fontId="9" fillId="6" borderId="18" xfId="0" applyFont="1" applyFill="1" applyBorder="1" applyAlignment="1">
      <alignment horizontal="center" vertical="top"/>
    </xf>
    <xf numFmtId="0" fontId="9" fillId="6" borderId="22" xfId="0" applyFont="1" applyFill="1" applyBorder="1" applyAlignment="1">
      <alignment horizontal="center" vertical="top"/>
    </xf>
    <xf numFmtId="0" fontId="9" fillId="6" borderId="23" xfId="0" applyFont="1" applyFill="1" applyBorder="1" applyAlignment="1">
      <alignment horizontal="center" vertical="top"/>
    </xf>
    <xf numFmtId="0" fontId="9" fillId="6" borderId="24" xfId="0" applyFont="1" applyFill="1" applyBorder="1" applyAlignment="1">
      <alignment horizontal="center" vertical="top"/>
    </xf>
    <xf numFmtId="0" fontId="9" fillId="6" borderId="63" xfId="0" applyFont="1" applyFill="1" applyBorder="1" applyAlignment="1">
      <alignment horizontal="center" vertical="top"/>
    </xf>
    <xf numFmtId="0" fontId="9" fillId="6" borderId="64" xfId="0" applyFont="1" applyFill="1" applyBorder="1" applyAlignment="1">
      <alignment horizontal="center" vertical="top"/>
    </xf>
    <xf numFmtId="0" fontId="9" fillId="6" borderId="65" xfId="0" applyFont="1" applyFill="1" applyBorder="1" applyAlignment="1">
      <alignment horizontal="center" vertical="top"/>
    </xf>
    <xf numFmtId="0" fontId="78" fillId="2" borderId="0" xfId="0" applyFont="1" applyFill="1" applyAlignment="1">
      <alignment horizontal="left" vertical="top" wrapText="1"/>
    </xf>
    <xf numFmtId="0" fontId="78" fillId="2" borderId="15" xfId="0" applyFont="1" applyFill="1" applyBorder="1" applyAlignment="1">
      <alignment horizontal="left" vertical="top" wrapText="1"/>
    </xf>
    <xf numFmtId="0" fontId="96" fillId="13" borderId="66" xfId="0" applyFont="1" applyFill="1" applyBorder="1" applyAlignment="1">
      <alignment horizontal="center" vertical="center" wrapText="1"/>
    </xf>
    <xf numFmtId="0" fontId="96" fillId="13" borderId="67" xfId="0" applyFont="1" applyFill="1" applyBorder="1" applyAlignment="1">
      <alignment horizontal="center" vertical="center" wrapText="1"/>
    </xf>
    <xf numFmtId="0" fontId="96" fillId="13" borderId="68" xfId="0" applyFont="1" applyFill="1" applyBorder="1" applyAlignment="1">
      <alignment horizontal="center" vertic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omma" xfId="1" builtinId="3"/>
    <cellStyle name="Comma 2" xfId="5" xr:uid="{EC99D6DA-C006-4393-87C4-C126285236C1}"/>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Hyperlink" xfId="3" builtinId="8"/>
    <cellStyle name="Input" xfId="15" builtinId="20" customBuiltin="1"/>
    <cellStyle name="Linked Cell" xfId="18" builtinId="24" customBuiltin="1"/>
    <cellStyle name="Neutral" xfId="14" builtinId="28" customBuiltin="1"/>
    <cellStyle name="Normal" xfId="0" builtinId="0"/>
    <cellStyle name="Normal 2" xfId="4" xr:uid="{494CC13C-22BC-4BB4-8D95-164AAA7B99B9}"/>
    <cellStyle name="Note" xfId="21" builtinId="10" customBuiltin="1"/>
    <cellStyle name="Output" xfId="16" builtinId="21" customBuiltin="1"/>
    <cellStyle name="Percent" xfId="2" builtinId="5"/>
    <cellStyle name="Percent 2" xfId="6" xr:uid="{1CAE0CEC-F9CE-4865-993B-474E88E67819}"/>
    <cellStyle name="Title" xfId="7" builtinId="15" customBuiltin="1"/>
    <cellStyle name="Total" xfId="23" builtinId="25" customBuiltin="1"/>
    <cellStyle name="Warning Text" xfId="2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50800" cap="rnd" cmpd="sng" algn="ctr">
              <a:solidFill>
                <a:schemeClr val="tx2"/>
              </a:solidFill>
              <a:round/>
            </a:ln>
            <a:effectLst/>
          </c:spPr>
          <c:marker>
            <c:symbol val="none"/>
          </c:marker>
          <c:cat>
            <c:strRef>
              <c:f>'Overall Scoring'!$C$73:$C$96</c:f>
              <c:strCache>
                <c:ptCount val="24"/>
                <c:pt idx="0">
                  <c:v>Women business ownership</c:v>
                </c:pt>
                <c:pt idx="1">
                  <c:v>Senior management representation</c:v>
                </c:pt>
                <c:pt idx="2">
                  <c:v>Middle management representation</c:v>
                </c:pt>
                <c:pt idx="3">
                  <c:v>Gender wage equity</c:v>
                </c:pt>
                <c:pt idx="4">
                  <c:v>Workforce participation</c:v>
                </c:pt>
                <c:pt idx="5">
                  <c:v>Gender disaggregatd data in supply chains</c:v>
                </c:pt>
                <c:pt idx="6">
                  <c:v>Gender disaggregated data in value chains</c:v>
                </c:pt>
                <c:pt idx="7">
                  <c:v>Addressing climate risks</c:v>
                </c:pt>
                <c:pt idx="8">
                  <c:v>Performance evaluation and progression</c:v>
                </c:pt>
                <c:pt idx="9">
                  <c:v>Top 10 employees by compensation</c:v>
                </c:pt>
                <c:pt idx="10">
                  <c:v>Gender diversity in recruitment</c:v>
                </c:pt>
                <c:pt idx="11">
                  <c:v>Gender lens in policies and strategies</c:v>
                </c:pt>
                <c:pt idx="12">
                  <c:v>Professional development, networking, and mentoring</c:v>
                </c:pt>
                <c:pt idx="13">
                  <c:v>Gender responsive procurement</c:v>
                </c:pt>
                <c:pt idx="14">
                  <c:v>Gendered approach to value chains </c:v>
                </c:pt>
                <c:pt idx="15">
                  <c:v>Community engagement through CSR initiatives</c:v>
                </c:pt>
                <c:pt idx="16">
                  <c:v>Inclusive health insurance policies</c:v>
                </c:pt>
                <c:pt idx="17">
                  <c:v>Survivor-centered prevention and response to gender-based violence and harassment</c:v>
                </c:pt>
                <c:pt idx="18">
                  <c:v>Women workforce participation support policies</c:v>
                </c:pt>
                <c:pt idx="19">
                  <c:v>Women’s turnover ratio</c:v>
                </c:pt>
                <c:pt idx="20">
                  <c:v> Women in part-time and temporary employment</c:v>
                </c:pt>
                <c:pt idx="21">
                  <c:v>Compensation ratio for women hourly workers</c:v>
                </c:pt>
                <c:pt idx="22">
                  <c:v>Fair treatment of part-time  and temporary workers</c:v>
                </c:pt>
                <c:pt idx="23">
                  <c:v>Gender equality beyond workplace</c:v>
                </c:pt>
              </c:strCache>
            </c:strRef>
          </c:cat>
          <c:val>
            <c:numRef>
              <c:f>'Overall Scoring'!$D$73:$D$96</c:f>
              <c:numCache>
                <c:formatCode>#,##0.00</c:formatCode>
                <c:ptCount val="24"/>
                <c:pt idx="0">
                  <c:v>5</c:v>
                </c:pt>
                <c:pt idx="1">
                  <c:v>5</c:v>
                </c:pt>
                <c:pt idx="2">
                  <c:v>5</c:v>
                </c:pt>
                <c:pt idx="3">
                  <c:v>5</c:v>
                </c:pt>
                <c:pt idx="4">
                  <c:v>5</c:v>
                </c:pt>
                <c:pt idx="5">
                  <c:v>2.2000000000000002</c:v>
                </c:pt>
                <c:pt idx="6">
                  <c:v>0</c:v>
                </c:pt>
                <c:pt idx="7">
                  <c:v>4.5999999999999996</c:v>
                </c:pt>
                <c:pt idx="8">
                  <c:v>4.1333333333333329</c:v>
                </c:pt>
                <c:pt idx="9">
                  <c:v>5</c:v>
                </c:pt>
                <c:pt idx="10">
                  <c:v>4.8722222222222218</c:v>
                </c:pt>
                <c:pt idx="11">
                  <c:v>4.2666666666666675</c:v>
                </c:pt>
                <c:pt idx="12">
                  <c:v>4.5666666666666664</c:v>
                </c:pt>
                <c:pt idx="13">
                  <c:v>0</c:v>
                </c:pt>
                <c:pt idx="14">
                  <c:v>5.8</c:v>
                </c:pt>
                <c:pt idx="15">
                  <c:v>5.4666666666666668</c:v>
                </c:pt>
                <c:pt idx="16">
                  <c:v>5.8</c:v>
                </c:pt>
                <c:pt idx="17">
                  <c:v>4.5666666666666664</c:v>
                </c:pt>
                <c:pt idx="18">
                  <c:v>5.8</c:v>
                </c:pt>
                <c:pt idx="19">
                  <c:v>3</c:v>
                </c:pt>
                <c:pt idx="20">
                  <c:v>3</c:v>
                </c:pt>
                <c:pt idx="21">
                  <c:v>3</c:v>
                </c:pt>
                <c:pt idx="22">
                  <c:v>6</c:v>
                </c:pt>
                <c:pt idx="23">
                  <c:v>5.4666666666666668</c:v>
                </c:pt>
              </c:numCache>
            </c:numRef>
          </c:val>
          <c:extLst>
            <c:ext xmlns:c16="http://schemas.microsoft.com/office/drawing/2014/chart" uri="{C3380CC4-5D6E-409C-BE32-E72D297353CC}">
              <c16:uniqueId val="{00000000-40FF-45A9-BEF5-1C845F57331E}"/>
            </c:ext>
          </c:extLst>
        </c:ser>
        <c:dLbls>
          <c:showLegendKey val="0"/>
          <c:showVal val="0"/>
          <c:showCatName val="0"/>
          <c:showSerName val="0"/>
          <c:showPercent val="0"/>
          <c:showBubbleSize val="0"/>
        </c:dLbls>
        <c:axId val="1674331424"/>
        <c:axId val="1674323264"/>
      </c:radarChart>
      <c:catAx>
        <c:axId val="1674331424"/>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674323264"/>
        <c:crosses val="autoZero"/>
        <c:auto val="1"/>
        <c:lblAlgn val="ctr"/>
        <c:lblOffset val="100"/>
        <c:noMultiLvlLbl val="0"/>
      </c:catAx>
      <c:valAx>
        <c:axId val="1674323264"/>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16743314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9">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
  <cs:dataPoint3D>
    <cs:lnRef idx="0">
      <cs:styleClr val="auto"/>
    </cs:lnRef>
    <cs:fillRef idx="0">
      <cs:styleClr val="auto"/>
    </cs:fillRef>
    <cs:effectRef idx="0"/>
    <cs:fontRef idx="minor">
      <a:schemeClr val="tx1"/>
    </cs:fontRef>
    <cs:spPr>
      <a:solidFill>
        <a:schemeClr val="phClr">
          <a:alpha val="10196"/>
        </a:schemeClr>
      </a:solidFill>
      <a:ln w="50800">
        <a:solidFill>
          <a:schemeClr val="phClr">
            <a:alpha val="30000"/>
          </a:schemeClr>
        </a:solidFill>
      </a:ln>
    </cs:spPr>
  </cs:dataPoint3D>
  <cs:dataPointLine>
    <cs:lnRef idx="0">
      <cs:styleClr val="auto"/>
    </cs:lnRef>
    <cs:fillRef idx="0"/>
    <cs:effectRef idx="0"/>
    <cs:fontRef idx="minor">
      <a:schemeClr val="tx1"/>
    </cs:fontRef>
    <cs:spPr>
      <a:ln w="50800" cap="rnd" cmpd="sng" algn="ctr">
        <a:solidFill>
          <a:schemeClr val="phClr">
            <a:alpha val="30000"/>
          </a:schemeClr>
        </a:solidFill>
        <a:round/>
      </a:ln>
    </cs:spPr>
  </cs:dataPointLine>
  <cs:dataPointMarker>
    <cs:lnRef idx="0"/>
    <cs:fillRef idx="0">
      <cs:styleClr val="auto"/>
    </cs:fillRef>
    <cs:effectRef idx="0"/>
    <cs:fontRef idx="minor">
      <a:schemeClr val="tx1"/>
    </cs:fontRef>
    <cs:spPr>
      <a:solidFill>
        <a:schemeClr val="phClr"/>
      </a:solidFill>
      <a:ln w="12700" cap="flat" cmpd="sng" algn="ctr">
        <a:solidFill>
          <a:schemeClr val="lt1"/>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127001</xdr:colOff>
      <xdr:row>0</xdr:row>
      <xdr:rowOff>190500</xdr:rowOff>
    </xdr:from>
    <xdr:to>
      <xdr:col>1</xdr:col>
      <xdr:colOff>2166916</xdr:colOff>
      <xdr:row>0</xdr:row>
      <xdr:rowOff>1479563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36601" y="190500"/>
          <a:ext cx="2038349" cy="12874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127001</xdr:colOff>
      <xdr:row>0</xdr:row>
      <xdr:rowOff>190500</xdr:rowOff>
    </xdr:from>
    <xdr:to>
      <xdr:col>1</xdr:col>
      <xdr:colOff>2166935</xdr:colOff>
      <xdr:row>0</xdr:row>
      <xdr:rowOff>1479582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11151" y="190500"/>
          <a:ext cx="2038349" cy="1287497"/>
        </a:xfrm>
        <a:prstGeom prst="rect">
          <a:avLst/>
        </a:prstGeom>
      </xdr:spPr>
    </xdr:pic>
    <xdr:clientData/>
  </xdr:twoCellAnchor>
  <xdr:twoCellAnchor editAs="oneCell">
    <xdr:from>
      <xdr:col>0</xdr:col>
      <xdr:colOff>164224</xdr:colOff>
      <xdr:row>23</xdr:row>
      <xdr:rowOff>208017</xdr:rowOff>
    </xdr:from>
    <xdr:to>
      <xdr:col>2</xdr:col>
      <xdr:colOff>813865</xdr:colOff>
      <xdr:row>23</xdr:row>
      <xdr:rowOff>1528885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64224" y="6590862"/>
          <a:ext cx="3676839" cy="1320868"/>
        </a:xfrm>
        <a:prstGeom prst="rect">
          <a:avLst/>
        </a:prstGeom>
      </xdr:spPr>
    </xdr:pic>
    <xdr:clientData/>
  </xdr:twoCellAnchor>
  <xdr:twoCellAnchor editAs="oneCell">
    <xdr:from>
      <xdr:col>0</xdr:col>
      <xdr:colOff>82113</xdr:colOff>
      <xdr:row>34</xdr:row>
      <xdr:rowOff>355818</xdr:rowOff>
    </xdr:from>
    <xdr:to>
      <xdr:col>4</xdr:col>
      <xdr:colOff>98536</xdr:colOff>
      <xdr:row>35</xdr:row>
      <xdr:rowOff>1015937</xdr:rowOff>
    </xdr:to>
    <xdr:pic>
      <xdr:nvPicPr>
        <xdr:cNvPr id="4" name="Picture 3">
          <a:extLst>
            <a:ext uri="{FF2B5EF4-FFF2-40B4-BE49-F238E27FC236}">
              <a16:creationId xmlns:a16="http://schemas.microsoft.com/office/drawing/2014/main" id="{94B65724-BE0C-A1F4-91C2-724D1851BBA3}"/>
            </a:ext>
          </a:extLst>
        </xdr:cNvPr>
        <xdr:cNvPicPr>
          <a:picLocks noChangeAspect="1"/>
        </xdr:cNvPicPr>
      </xdr:nvPicPr>
      <xdr:blipFill>
        <a:blip xmlns:r="http://schemas.openxmlformats.org/officeDocument/2006/relationships" r:embed="rId3"/>
        <a:stretch>
          <a:fillRect/>
        </a:stretch>
      </xdr:blipFill>
      <xdr:spPr>
        <a:xfrm>
          <a:off x="82113" y="12311335"/>
          <a:ext cx="4992414" cy="1021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122115</xdr:colOff>
      <xdr:row>0</xdr:row>
      <xdr:rowOff>134327</xdr:rowOff>
    </xdr:from>
    <xdr:to>
      <xdr:col>1</xdr:col>
      <xdr:colOff>933010</xdr:colOff>
      <xdr:row>4</xdr:row>
      <xdr:rowOff>36390</xdr:rowOff>
    </xdr:to>
    <xdr:pic>
      <xdr:nvPicPr>
        <xdr:cNvPr id="9" name="Picture 8" descr="A picture containing transport, balloon, aircraft&#10;&#10;Description automatically generated">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875" y="134327"/>
          <a:ext cx="810895" cy="628650"/>
        </a:xfrm>
        <a:prstGeom prst="rect">
          <a:avLst/>
        </a:prstGeom>
      </xdr:spPr>
    </xdr:pic>
    <xdr:clientData/>
  </xdr:twoCellAnchor>
  <xdr:twoCellAnchor>
    <xdr:from>
      <xdr:col>1</xdr:col>
      <xdr:colOff>470145</xdr:colOff>
      <xdr:row>40</xdr:row>
      <xdr:rowOff>122114</xdr:rowOff>
    </xdr:from>
    <xdr:to>
      <xdr:col>6</xdr:col>
      <xdr:colOff>329712</xdr:colOff>
      <xdr:row>70</xdr:row>
      <xdr:rowOff>54952</xdr:rowOff>
    </xdr:to>
    <xdr:graphicFrame macro="">
      <xdr:nvGraphicFramePr>
        <xdr:cNvPr id="2" name="Chart 1">
          <a:extLst>
            <a:ext uri="{FF2B5EF4-FFF2-40B4-BE49-F238E27FC236}">
              <a16:creationId xmlns:a16="http://schemas.microsoft.com/office/drawing/2014/main" id="{4F98BFF2-035D-C8D9-6372-83B7270761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Sweef Blue Green Yellow">
      <a:dk1>
        <a:sysClr val="windowText" lastClr="000000"/>
      </a:dk1>
      <a:lt1>
        <a:sysClr val="window" lastClr="FFFFFF"/>
      </a:lt1>
      <a:dk2>
        <a:srgbClr val="0068CD"/>
      </a:dk2>
      <a:lt2>
        <a:srgbClr val="969696"/>
      </a:lt2>
      <a:accent1>
        <a:srgbClr val="004474"/>
      </a:accent1>
      <a:accent2>
        <a:srgbClr val="0084FF"/>
      </a:accent2>
      <a:accent3>
        <a:srgbClr val="ADDE00"/>
      </a:accent3>
      <a:accent4>
        <a:srgbClr val="008A5A"/>
      </a:accent4>
      <a:accent5>
        <a:srgbClr val="2BBA00"/>
      </a:accent5>
      <a:accent6>
        <a:srgbClr val="45CCFE"/>
      </a:accent6>
      <a:hlink>
        <a:srgbClr val="0563C1"/>
      </a:hlink>
      <a:folHlink>
        <a:srgbClr val="954F72"/>
      </a:folHlink>
    </a:clrScheme>
    <a:fontScheme name="Sweef">
      <a:majorFont>
        <a:latin typeface="Calibri Light"/>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33"/>
  <sheetViews>
    <sheetView showGridLines="0" zoomScale="110" zoomScaleNormal="110" workbookViewId="0">
      <selection activeCell="B2" sqref="B2"/>
    </sheetView>
  </sheetViews>
  <sheetFormatPr defaultColWidth="8.81640625" defaultRowHeight="14.5" x14ac:dyDescent="0.35"/>
  <cols>
    <col min="1" max="1" width="2.453125" customWidth="1"/>
    <col min="2" max="2" width="128.1796875" customWidth="1"/>
  </cols>
  <sheetData>
    <row r="1" spans="2:2" ht="117" customHeight="1" x14ac:dyDescent="0.35"/>
    <row r="2" spans="2:2" ht="18.5" x14ac:dyDescent="0.45">
      <c r="B2" s="111" t="s">
        <v>0</v>
      </c>
    </row>
    <row r="3" spans="2:2" ht="71.150000000000006" customHeight="1" x14ac:dyDescent="0.35">
      <c r="B3" s="280" t="s">
        <v>1</v>
      </c>
    </row>
    <row r="5" spans="2:2" ht="18" customHeight="1" x14ac:dyDescent="0.45">
      <c r="B5" s="111" t="s">
        <v>2</v>
      </c>
    </row>
    <row r="6" spans="2:2" ht="154.4" customHeight="1" x14ac:dyDescent="0.35">
      <c r="B6" s="99" t="s">
        <v>3</v>
      </c>
    </row>
    <row r="7" spans="2:2" ht="18" customHeight="1" x14ac:dyDescent="0.35">
      <c r="B7" s="138" t="s">
        <v>4</v>
      </c>
    </row>
    <row r="8" spans="2:2" ht="72.650000000000006" customHeight="1" x14ac:dyDescent="0.35">
      <c r="B8" s="99" t="s">
        <v>5</v>
      </c>
    </row>
    <row r="9" spans="2:2" ht="18" customHeight="1" x14ac:dyDescent="0.35">
      <c r="B9" s="137" t="s">
        <v>6</v>
      </c>
    </row>
    <row r="10" spans="2:2" ht="61.4" customHeight="1" x14ac:dyDescent="0.35">
      <c r="B10" s="99" t="s">
        <v>7</v>
      </c>
    </row>
    <row r="11" spans="2:2" ht="18" customHeight="1" x14ac:dyDescent="0.35">
      <c r="B11" s="136" t="s">
        <v>8</v>
      </c>
    </row>
    <row r="12" spans="2:2" ht="75" customHeight="1" x14ac:dyDescent="0.35">
      <c r="B12" s="99" t="s">
        <v>9</v>
      </c>
    </row>
    <row r="13" spans="2:2" x14ac:dyDescent="0.35">
      <c r="B13" s="99"/>
    </row>
    <row r="14" spans="2:2" ht="18.5" x14ac:dyDescent="0.45">
      <c r="B14" s="111" t="s">
        <v>10</v>
      </c>
    </row>
    <row r="15" spans="2:2" ht="77.25" customHeight="1" x14ac:dyDescent="0.35">
      <c r="B15" s="99" t="s">
        <v>11</v>
      </c>
    </row>
    <row r="16" spans="2:2" x14ac:dyDescent="0.35">
      <c r="B16" s="99"/>
    </row>
    <row r="17" spans="2:2" x14ac:dyDescent="0.35">
      <c r="B17" s="131" t="s">
        <v>12</v>
      </c>
    </row>
    <row r="18" spans="2:2" x14ac:dyDescent="0.35">
      <c r="B18" t="s">
        <v>13</v>
      </c>
    </row>
    <row r="20" spans="2:2" x14ac:dyDescent="0.35">
      <c r="B20" s="133" t="s">
        <v>14</v>
      </c>
    </row>
    <row r="23" spans="2:2" x14ac:dyDescent="0.35">
      <c r="B23" s="99"/>
    </row>
    <row r="24" spans="2:2" x14ac:dyDescent="0.35">
      <c r="B24" s="99"/>
    </row>
    <row r="27" spans="2:2" x14ac:dyDescent="0.35">
      <c r="B27" s="135"/>
    </row>
    <row r="28" spans="2:2" x14ac:dyDescent="0.35">
      <c r="B28" s="98"/>
    </row>
    <row r="29" spans="2:2" x14ac:dyDescent="0.35">
      <c r="B29" s="98"/>
    </row>
    <row r="32" spans="2:2" x14ac:dyDescent="0.35">
      <c r="B32" s="126"/>
    </row>
    <row r="33" spans="2:2" x14ac:dyDescent="0.35">
      <c r="B33" s="12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38"/>
  <sheetViews>
    <sheetView showGridLines="0" topLeftCell="A2" zoomScale="116" zoomScaleNormal="116" workbookViewId="0">
      <selection activeCell="B15" sqref="B15:I15"/>
    </sheetView>
  </sheetViews>
  <sheetFormatPr defaultColWidth="8.81640625" defaultRowHeight="14.5" x14ac:dyDescent="0.35"/>
  <cols>
    <col min="1" max="1" width="2.453125" customWidth="1"/>
    <col min="2" max="2" width="40.81640625" customWidth="1"/>
    <col min="3" max="3" width="12.453125" customWidth="1"/>
    <col min="4" max="4" width="15.453125" customWidth="1"/>
    <col min="5" max="5" width="16.1796875" customWidth="1"/>
  </cols>
  <sheetData>
    <row r="1" spans="2:9" ht="117" customHeight="1" x14ac:dyDescent="0.35"/>
    <row r="2" spans="2:9" ht="18.5" x14ac:dyDescent="0.45">
      <c r="B2" s="111" t="s">
        <v>15</v>
      </c>
    </row>
    <row r="3" spans="2:9" ht="30.65" customHeight="1" x14ac:dyDescent="0.35">
      <c r="B3" s="479" t="s">
        <v>16</v>
      </c>
      <c r="C3" s="479"/>
      <c r="D3" s="479"/>
      <c r="E3" s="479"/>
      <c r="F3" s="479"/>
      <c r="G3" s="479"/>
      <c r="H3" s="479"/>
      <c r="I3" s="479"/>
    </row>
    <row r="4" spans="2:9" ht="13.5" customHeight="1" x14ac:dyDescent="0.35">
      <c r="B4" s="99"/>
    </row>
    <row r="5" spans="2:9" ht="45.65" customHeight="1" x14ac:dyDescent="0.35">
      <c r="B5" s="480" t="s">
        <v>17</v>
      </c>
      <c r="C5" s="480"/>
      <c r="D5" s="480"/>
      <c r="E5" s="480"/>
      <c r="F5" s="480"/>
      <c r="G5" s="480"/>
      <c r="H5" s="480"/>
      <c r="I5" s="480"/>
    </row>
    <row r="6" spans="2:9" x14ac:dyDescent="0.35">
      <c r="B6" s="99"/>
    </row>
    <row r="7" spans="2:9" ht="18.5" x14ac:dyDescent="0.45">
      <c r="B7" s="111" t="s">
        <v>18</v>
      </c>
    </row>
    <row r="8" spans="2:9" ht="42" customHeight="1" x14ac:dyDescent="0.35">
      <c r="B8" s="479" t="s">
        <v>19</v>
      </c>
      <c r="C8" s="479"/>
      <c r="D8" s="479"/>
      <c r="E8" s="479"/>
      <c r="F8" s="479"/>
      <c r="G8" s="479"/>
      <c r="H8" s="479"/>
      <c r="I8" s="479"/>
    </row>
    <row r="9" spans="2:9" ht="15" thickBot="1" x14ac:dyDescent="0.4">
      <c r="B9" s="235"/>
      <c r="C9" s="235"/>
      <c r="D9" s="235"/>
      <c r="E9" s="235"/>
      <c r="F9" s="235"/>
      <c r="G9" s="235"/>
      <c r="H9" s="235"/>
      <c r="I9" s="235"/>
    </row>
    <row r="10" spans="2:9" ht="15" thickBot="1" x14ac:dyDescent="0.4">
      <c r="B10" s="285" t="s">
        <v>20</v>
      </c>
      <c r="C10" s="286" t="s">
        <v>21</v>
      </c>
      <c r="D10" s="235"/>
      <c r="E10" s="235"/>
      <c r="F10" s="235"/>
      <c r="G10" s="235"/>
      <c r="H10" s="235"/>
      <c r="I10" s="235"/>
    </row>
    <row r="11" spans="2:9" ht="15" thickBot="1" x14ac:dyDescent="0.4">
      <c r="B11" s="288" t="s">
        <v>22</v>
      </c>
      <c r="C11" s="287" t="s">
        <v>23</v>
      </c>
      <c r="D11" s="235"/>
      <c r="E11" s="235"/>
      <c r="F11" s="235"/>
      <c r="G11" s="235"/>
      <c r="H11" s="235"/>
      <c r="I11" s="235"/>
    </row>
    <row r="12" spans="2:9" ht="15" thickBot="1" x14ac:dyDescent="0.4">
      <c r="B12" s="288" t="s">
        <v>24</v>
      </c>
      <c r="C12" s="287" t="s">
        <v>25</v>
      </c>
      <c r="D12" s="235"/>
      <c r="E12" s="235"/>
      <c r="F12" s="235"/>
      <c r="G12" s="235"/>
      <c r="H12" s="235"/>
      <c r="I12" s="235"/>
    </row>
    <row r="13" spans="2:9" ht="15" thickBot="1" x14ac:dyDescent="0.4">
      <c r="B13" s="288" t="s">
        <v>26</v>
      </c>
      <c r="C13" s="287" t="s">
        <v>27</v>
      </c>
      <c r="D13" s="235"/>
      <c r="E13" s="235"/>
      <c r="F13" s="235"/>
      <c r="G13" s="235"/>
      <c r="H13" s="235"/>
      <c r="I13" s="235"/>
    </row>
    <row r="14" spans="2:9" x14ac:dyDescent="0.35">
      <c r="B14" s="235"/>
      <c r="C14" s="235"/>
      <c r="D14" s="235"/>
      <c r="E14" s="235"/>
      <c r="F14" s="235"/>
      <c r="G14" s="235"/>
      <c r="H14" s="235"/>
      <c r="I14" s="235"/>
    </row>
    <row r="15" spans="2:9" ht="31.4" customHeight="1" x14ac:dyDescent="0.35">
      <c r="B15" s="479" t="s">
        <v>28</v>
      </c>
      <c r="C15" s="479"/>
      <c r="D15" s="479"/>
      <c r="E15" s="479"/>
      <c r="F15" s="479"/>
      <c r="G15" s="479"/>
      <c r="H15" s="479"/>
      <c r="I15" s="479"/>
    </row>
    <row r="16" spans="2:9" x14ac:dyDescent="0.35">
      <c r="B16" s="235"/>
      <c r="C16" s="235"/>
      <c r="D16" s="235"/>
      <c r="E16" s="235"/>
      <c r="F16" s="235"/>
      <c r="G16" s="235"/>
      <c r="H16" s="235"/>
      <c r="I16" s="235"/>
    </row>
    <row r="17" spans="2:14" ht="56.15" customHeight="1" x14ac:dyDescent="0.35">
      <c r="B17" s="479" t="s">
        <v>29</v>
      </c>
      <c r="C17" s="479"/>
      <c r="D17" s="479"/>
      <c r="E17" s="479"/>
      <c r="F17" s="479"/>
      <c r="G17" s="479"/>
      <c r="H17" s="479"/>
      <c r="I17" s="479"/>
    </row>
    <row r="18" spans="2:14" x14ac:dyDescent="0.35">
      <c r="B18" s="99"/>
    </row>
    <row r="19" spans="2:14" ht="18.5" x14ac:dyDescent="0.45">
      <c r="B19" s="111" t="s">
        <v>30</v>
      </c>
    </row>
    <row r="20" spans="2:14" ht="74.150000000000006" customHeight="1" x14ac:dyDescent="0.35">
      <c r="B20" s="479" t="s">
        <v>31</v>
      </c>
      <c r="C20" s="479"/>
      <c r="D20" s="479"/>
      <c r="E20" s="479"/>
      <c r="F20" s="479"/>
      <c r="G20" s="479"/>
      <c r="H20" s="479"/>
      <c r="I20" s="479"/>
    </row>
    <row r="21" spans="2:14" x14ac:dyDescent="0.35">
      <c r="B21" s="235"/>
      <c r="C21" s="235"/>
      <c r="D21" s="235"/>
      <c r="E21" s="235"/>
      <c r="F21" s="235"/>
      <c r="G21" s="235"/>
      <c r="H21" s="235"/>
      <c r="I21" s="235"/>
    </row>
    <row r="22" spans="2:14" x14ac:dyDescent="0.35">
      <c r="B22" s="290" t="s">
        <v>32</v>
      </c>
      <c r="C22" s="235"/>
      <c r="D22" s="235"/>
      <c r="E22" s="235"/>
      <c r="F22" s="235"/>
      <c r="G22" s="235"/>
      <c r="H22" s="235"/>
      <c r="I22" s="235"/>
    </row>
    <row r="23" spans="2:14" x14ac:dyDescent="0.35">
      <c r="B23" s="132" t="s">
        <v>33</v>
      </c>
      <c r="E23" s="98"/>
    </row>
    <row r="24" spans="2:14" ht="128.15" customHeight="1" x14ac:dyDescent="0.35">
      <c r="B24" s="134" t="s">
        <v>34</v>
      </c>
      <c r="E24" s="98"/>
      <c r="L24" s="476"/>
      <c r="M24" s="476"/>
      <c r="N24" s="272"/>
    </row>
    <row r="25" spans="2:14" x14ac:dyDescent="0.35">
      <c r="B25" s="290" t="s">
        <v>35</v>
      </c>
      <c r="E25" s="98"/>
      <c r="L25" s="272"/>
      <c r="M25" s="272"/>
      <c r="N25" s="272"/>
    </row>
    <row r="26" spans="2:14" x14ac:dyDescent="0.35">
      <c r="B26" s="132" t="s">
        <v>36</v>
      </c>
      <c r="L26" s="269"/>
      <c r="M26" s="271"/>
      <c r="N26" s="270"/>
    </row>
    <row r="27" spans="2:14" x14ac:dyDescent="0.35">
      <c r="B27" s="262" t="s">
        <v>37</v>
      </c>
      <c r="L27" s="269"/>
      <c r="M27" s="271"/>
      <c r="N27" s="270"/>
    </row>
    <row r="28" spans="2:14" x14ac:dyDescent="0.35">
      <c r="B28" s="289" t="s">
        <v>38</v>
      </c>
      <c r="L28" s="269"/>
      <c r="M28" s="271"/>
      <c r="N28" s="270"/>
    </row>
    <row r="29" spans="2:14" ht="31.4" customHeight="1" x14ac:dyDescent="0.35">
      <c r="B29" s="481" t="s">
        <v>39</v>
      </c>
      <c r="C29" s="481"/>
      <c r="D29" s="481"/>
      <c r="E29" s="481"/>
      <c r="F29" s="481"/>
      <c r="G29" s="481"/>
      <c r="H29" s="481"/>
      <c r="I29" s="481"/>
      <c r="L29" s="269"/>
      <c r="M29" s="271"/>
      <c r="N29" s="270"/>
    </row>
    <row r="30" spans="2:14" x14ac:dyDescent="0.35">
      <c r="B30" s="262" t="s">
        <v>40</v>
      </c>
    </row>
    <row r="31" spans="2:14" x14ac:dyDescent="0.35">
      <c r="B31" s="262" t="s">
        <v>41</v>
      </c>
    </row>
    <row r="32" spans="2:14" x14ac:dyDescent="0.35">
      <c r="B32" s="483" t="s">
        <v>42</v>
      </c>
      <c r="C32" s="483"/>
      <c r="D32" s="483"/>
      <c r="E32" s="483"/>
      <c r="F32" s="483"/>
      <c r="G32" s="483"/>
      <c r="H32" s="483"/>
      <c r="I32" s="483"/>
    </row>
    <row r="33" spans="2:9" ht="29.9" customHeight="1" x14ac:dyDescent="0.35">
      <c r="B33" s="482" t="s">
        <v>43</v>
      </c>
      <c r="C33" s="482"/>
      <c r="D33" s="482"/>
      <c r="E33" s="482"/>
      <c r="F33" s="482"/>
      <c r="G33" s="482"/>
      <c r="H33" s="482"/>
      <c r="I33" s="482"/>
    </row>
    <row r="35" spans="2:9" ht="28.5" customHeight="1" x14ac:dyDescent="0.35">
      <c r="B35" s="478" t="s">
        <v>44</v>
      </c>
      <c r="C35" s="478"/>
      <c r="D35" s="478"/>
      <c r="E35" s="478"/>
      <c r="F35" s="478"/>
      <c r="G35" s="478"/>
      <c r="H35" s="478"/>
      <c r="I35" s="478"/>
    </row>
    <row r="36" spans="2:9" ht="85.4" customHeight="1" x14ac:dyDescent="0.35">
      <c r="B36" s="477"/>
      <c r="C36" s="477"/>
      <c r="D36" s="477"/>
    </row>
    <row r="37" spans="2:9" ht="31.4" customHeight="1" x14ac:dyDescent="0.35">
      <c r="B37" s="478" t="s">
        <v>45</v>
      </c>
      <c r="C37" s="478"/>
      <c r="D37" s="478"/>
      <c r="E37" s="478"/>
      <c r="F37" s="478"/>
      <c r="G37" s="478"/>
      <c r="H37" s="478"/>
      <c r="I37" s="478"/>
    </row>
    <row r="38" spans="2:9" x14ac:dyDescent="0.35">
      <c r="B38" s="132"/>
    </row>
  </sheetData>
  <mergeCells count="13">
    <mergeCell ref="L24:M24"/>
    <mergeCell ref="B36:D36"/>
    <mergeCell ref="B37:I37"/>
    <mergeCell ref="B3:I3"/>
    <mergeCell ref="B8:I8"/>
    <mergeCell ref="B17:I17"/>
    <mergeCell ref="B20:I20"/>
    <mergeCell ref="B35:I35"/>
    <mergeCell ref="B5:I5"/>
    <mergeCell ref="B15:I15"/>
    <mergeCell ref="B29:I29"/>
    <mergeCell ref="B33:I33"/>
    <mergeCell ref="B32:I3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B4:F96"/>
  <sheetViews>
    <sheetView showGridLines="0" topLeftCell="A12" zoomScale="104" zoomScaleNormal="104" workbookViewId="0">
      <selection activeCell="F9" sqref="F9"/>
    </sheetView>
  </sheetViews>
  <sheetFormatPr defaultColWidth="8.81640625" defaultRowHeight="13" x14ac:dyDescent="0.3"/>
  <cols>
    <col min="1" max="1" width="3.81640625" style="4" customWidth="1"/>
    <col min="2" max="2" width="16.1796875" style="4" customWidth="1"/>
    <col min="3" max="3" width="44.453125" style="4" customWidth="1"/>
    <col min="4" max="4" width="55.453125" style="5" customWidth="1"/>
    <col min="5" max="5" width="10.81640625" style="5" customWidth="1"/>
    <col min="6" max="6" width="22.81640625" style="4" customWidth="1"/>
    <col min="7" max="7" width="5.1796875" style="4" customWidth="1"/>
    <col min="8" max="16384" width="8.81640625" style="4"/>
  </cols>
  <sheetData>
    <row r="4" spans="2:6" ht="18.5" x14ac:dyDescent="0.45">
      <c r="C4" s="22" t="s">
        <v>1740</v>
      </c>
      <c r="D4" s="23"/>
      <c r="E4" s="23"/>
      <c r="F4" s="24"/>
    </row>
    <row r="5" spans="2:6" x14ac:dyDescent="0.3">
      <c r="B5" s="24"/>
      <c r="C5" s="24"/>
      <c r="D5" s="25"/>
      <c r="E5" s="25"/>
      <c r="F5" s="24"/>
    </row>
    <row r="6" spans="2:6" ht="26" x14ac:dyDescent="0.3">
      <c r="B6" s="44" t="s">
        <v>46</v>
      </c>
      <c r="C6" s="362"/>
      <c r="D6" s="25"/>
      <c r="E6" s="25"/>
      <c r="F6" s="24"/>
    </row>
    <row r="7" spans="2:6" x14ac:dyDescent="0.3">
      <c r="B7" s="24"/>
      <c r="C7" s="24"/>
      <c r="D7" s="25"/>
      <c r="E7" s="25"/>
      <c r="F7" s="24"/>
    </row>
    <row r="8" spans="2:6" ht="20.149999999999999" customHeight="1" x14ac:dyDescent="0.35">
      <c r="B8" s="33"/>
      <c r="C8" s="34"/>
      <c r="D8" s="34" t="s">
        <v>47</v>
      </c>
      <c r="E8" s="34" t="s">
        <v>48</v>
      </c>
      <c r="F8" s="35" t="s">
        <v>49</v>
      </c>
    </row>
    <row r="9" spans="2:6" ht="21" customHeight="1" x14ac:dyDescent="0.35">
      <c r="B9" s="50" t="s">
        <v>1740</v>
      </c>
      <c r="C9" s="51"/>
      <c r="D9" s="52" t="str">
        <f>CONCATENATE(B9," : ",TEXT(F9,"0.00"))</f>
        <v>Sweef Capital Gender ROI™ : 1.53</v>
      </c>
      <c r="E9" s="52"/>
      <c r="F9" s="456">
        <f>AVERAGE(F11,F20,F29)</f>
        <v>1.5263888888888888</v>
      </c>
    </row>
    <row r="10" spans="2:6" x14ac:dyDescent="0.3">
      <c r="B10" s="26"/>
      <c r="C10" s="27"/>
      <c r="D10" s="28"/>
      <c r="E10" s="28"/>
      <c r="F10" s="29"/>
    </row>
    <row r="11" spans="2:6" x14ac:dyDescent="0.3">
      <c r="B11" s="41" t="s">
        <v>50</v>
      </c>
      <c r="C11" s="42"/>
      <c r="D11" s="43"/>
      <c r="E11" s="43"/>
      <c r="F11" s="386">
        <f>IFERROR(AVERAGE(F12:F19),0)</f>
        <v>0</v>
      </c>
    </row>
    <row r="12" spans="2:6" x14ac:dyDescent="0.3">
      <c r="B12" s="53" t="s">
        <v>51</v>
      </c>
      <c r="C12" s="24" t="s">
        <v>52</v>
      </c>
      <c r="D12" s="30" t="s">
        <v>53</v>
      </c>
      <c r="E12" s="30"/>
      <c r="F12" s="387">
        <f>'1. Quantitative info'!F24</f>
        <v>5</v>
      </c>
    </row>
    <row r="13" spans="2:6" x14ac:dyDescent="0.3">
      <c r="B13" s="54"/>
      <c r="C13" s="32" t="s">
        <v>54</v>
      </c>
      <c r="D13" s="37" t="s">
        <v>53</v>
      </c>
      <c r="E13" s="47"/>
      <c r="F13" s="387">
        <f>'1. Quantitative info'!D46</f>
        <v>5</v>
      </c>
    </row>
    <row r="14" spans="2:6" x14ac:dyDescent="0.3">
      <c r="B14" s="55" t="s">
        <v>55</v>
      </c>
      <c r="C14" s="36" t="s">
        <v>56</v>
      </c>
      <c r="D14" s="30" t="s">
        <v>53</v>
      </c>
      <c r="E14" s="4"/>
      <c r="F14" s="387">
        <f>'1. Quantitative info'!D83</f>
        <v>5</v>
      </c>
    </row>
    <row r="15" spans="2:6" x14ac:dyDescent="0.3">
      <c r="B15" s="56"/>
      <c r="C15" s="76" t="s">
        <v>57</v>
      </c>
      <c r="D15" s="30" t="s">
        <v>58</v>
      </c>
      <c r="E15" s="30"/>
      <c r="F15" s="387">
        <f>'2. Employee Info'!H12</f>
        <v>5</v>
      </c>
    </row>
    <row r="16" spans="2:6" x14ac:dyDescent="0.3">
      <c r="B16" s="57"/>
      <c r="C16" s="32" t="s">
        <v>59</v>
      </c>
      <c r="D16" s="30" t="s">
        <v>58</v>
      </c>
      <c r="E16" s="37"/>
      <c r="F16" s="387">
        <f>'2. Employee Info'!H24</f>
        <v>5</v>
      </c>
    </row>
    <row r="17" spans="2:6" x14ac:dyDescent="0.3">
      <c r="B17" s="58" t="s">
        <v>60</v>
      </c>
      <c r="C17" s="38" t="s">
        <v>61</v>
      </c>
      <c r="D17" s="39" t="s">
        <v>62</v>
      </c>
      <c r="E17" s="39"/>
      <c r="F17" s="387">
        <f>'6. Disagg Data Supply Chains'!D46</f>
        <v>2.2000000000000002</v>
      </c>
    </row>
    <row r="18" spans="2:6" x14ac:dyDescent="0.3">
      <c r="B18" s="57"/>
      <c r="C18" s="40" t="s">
        <v>63</v>
      </c>
      <c r="D18" s="37" t="s">
        <v>64</v>
      </c>
      <c r="E18" s="37"/>
      <c r="F18" s="387" t="e">
        <f>'7. Disagg Data Value Chains'!D41</f>
        <v>#DIV/0!</v>
      </c>
    </row>
    <row r="19" spans="2:6" x14ac:dyDescent="0.3">
      <c r="B19" s="59" t="s">
        <v>65</v>
      </c>
      <c r="C19" s="31" t="s">
        <v>66</v>
      </c>
      <c r="D19" s="30" t="s">
        <v>67</v>
      </c>
      <c r="E19" s="30"/>
      <c r="F19" s="387">
        <f>'8. Climate risks'!D52</f>
        <v>4.5999999999999996</v>
      </c>
    </row>
    <row r="20" spans="2:6" ht="15" customHeight="1" x14ac:dyDescent="0.3">
      <c r="B20" s="41" t="s">
        <v>68</v>
      </c>
      <c r="C20" s="42"/>
      <c r="D20" s="43"/>
      <c r="E20" s="43"/>
      <c r="F20" s="386">
        <f>IFERROR(AVERAGE(F21:F28),0)</f>
        <v>0</v>
      </c>
    </row>
    <row r="21" spans="2:6" x14ac:dyDescent="0.3">
      <c r="B21" s="53" t="s">
        <v>51</v>
      </c>
      <c r="C21" s="24" t="s">
        <v>69</v>
      </c>
      <c r="D21" s="30" t="s">
        <v>70</v>
      </c>
      <c r="E21" s="30"/>
      <c r="F21" s="387">
        <f>'9. Performance evaluation'!D45</f>
        <v>4.1333333333333329</v>
      </c>
    </row>
    <row r="22" spans="2:6" x14ac:dyDescent="0.3">
      <c r="B22" s="54"/>
      <c r="C22" s="46" t="s">
        <v>71</v>
      </c>
      <c r="D22" s="37" t="s">
        <v>58</v>
      </c>
      <c r="E22" s="47"/>
      <c r="F22" s="387">
        <f>'2. Employee Info'!H37</f>
        <v>5</v>
      </c>
    </row>
    <row r="23" spans="2:6" x14ac:dyDescent="0.3">
      <c r="B23" s="53" t="s">
        <v>55</v>
      </c>
      <c r="C23" s="45" t="s">
        <v>72</v>
      </c>
      <c r="D23" s="30" t="s">
        <v>73</v>
      </c>
      <c r="E23" s="30"/>
      <c r="F23" s="387">
        <f>'11. Gender diversity in recruit'!D54</f>
        <v>4.8722222222222218</v>
      </c>
    </row>
    <row r="24" spans="2:6" x14ac:dyDescent="0.3">
      <c r="B24" s="56"/>
      <c r="C24" s="45" t="s">
        <v>74</v>
      </c>
      <c r="D24" s="30" t="s">
        <v>75</v>
      </c>
      <c r="E24" s="30"/>
      <c r="F24" s="387">
        <f>'12. Gender lens in policies'!D52</f>
        <v>4.2666666666666675</v>
      </c>
    </row>
    <row r="25" spans="2:6" x14ac:dyDescent="0.3">
      <c r="B25" s="57"/>
      <c r="C25" s="60" t="s">
        <v>76</v>
      </c>
      <c r="D25" s="64" t="s">
        <v>77</v>
      </c>
      <c r="E25" s="47"/>
      <c r="F25" s="387">
        <f>'13. Professional Dev''t, network'!D47</f>
        <v>4.5666666666666664</v>
      </c>
    </row>
    <row r="26" spans="2:6" x14ac:dyDescent="0.3">
      <c r="B26" s="58" t="s">
        <v>60</v>
      </c>
      <c r="C26" s="45" t="s">
        <v>78</v>
      </c>
      <c r="D26" s="30" t="s">
        <v>79</v>
      </c>
      <c r="E26" s="30"/>
      <c r="F26" s="387" t="e">
        <f>'14. Gender resp procurement'!D49</f>
        <v>#DIV/0!</v>
      </c>
    </row>
    <row r="27" spans="2:6" x14ac:dyDescent="0.3">
      <c r="B27" s="57"/>
      <c r="C27" s="46" t="s">
        <v>80</v>
      </c>
      <c r="D27" s="37" t="s">
        <v>81</v>
      </c>
      <c r="E27" s="47"/>
      <c r="F27" s="387">
        <f>'15. Gendered value chai'!D47</f>
        <v>5.8</v>
      </c>
    </row>
    <row r="28" spans="2:6" x14ac:dyDescent="0.3">
      <c r="B28" s="59" t="s">
        <v>65</v>
      </c>
      <c r="C28" s="45" t="s">
        <v>82</v>
      </c>
      <c r="D28" s="30" t="s">
        <v>83</v>
      </c>
      <c r="E28" s="30"/>
      <c r="F28" s="387">
        <f>'16. CSR'!D47</f>
        <v>5.4666666666666668</v>
      </c>
    </row>
    <row r="29" spans="2:6" ht="15" customHeight="1" x14ac:dyDescent="0.3">
      <c r="B29" s="41" t="s">
        <v>84</v>
      </c>
      <c r="C29" s="42"/>
      <c r="D29" s="43"/>
      <c r="E29" s="43"/>
      <c r="F29" s="386">
        <f>IFERROR(AVERAGE(F30:F37),0)</f>
        <v>4.5791666666666666</v>
      </c>
    </row>
    <row r="30" spans="2:6" x14ac:dyDescent="0.3">
      <c r="B30" s="53" t="s">
        <v>51</v>
      </c>
      <c r="C30" s="45" t="s">
        <v>85</v>
      </c>
      <c r="D30" s="30" t="s">
        <v>86</v>
      </c>
      <c r="E30" s="30"/>
      <c r="F30" s="387">
        <f>'17. Inclusive health insurance'!D48</f>
        <v>5.8</v>
      </c>
    </row>
    <row r="31" spans="2:6" ht="26" x14ac:dyDescent="0.3">
      <c r="B31" s="54"/>
      <c r="C31" s="49" t="s">
        <v>87</v>
      </c>
      <c r="D31" s="37" t="s">
        <v>88</v>
      </c>
      <c r="E31" s="47"/>
      <c r="F31" s="418">
        <f>'18. Survivor centered prevent'!D59</f>
        <v>4.5666666666666664</v>
      </c>
    </row>
    <row r="32" spans="2:6" x14ac:dyDescent="0.3">
      <c r="B32" s="53" t="s">
        <v>55</v>
      </c>
      <c r="C32" s="45" t="s">
        <v>89</v>
      </c>
      <c r="D32" s="30" t="s">
        <v>90</v>
      </c>
      <c r="E32" s="30"/>
      <c r="F32" s="418">
        <f>'19. Women workforce support pol'!D63</f>
        <v>5.8</v>
      </c>
    </row>
    <row r="33" spans="2:6" x14ac:dyDescent="0.3">
      <c r="B33" s="56"/>
      <c r="C33" s="45" t="s">
        <v>91</v>
      </c>
      <c r="D33" s="30" t="s">
        <v>58</v>
      </c>
      <c r="E33" s="30"/>
      <c r="F33" s="418">
        <f>'2. Employee Info'!H48</f>
        <v>3</v>
      </c>
    </row>
    <row r="34" spans="2:6" x14ac:dyDescent="0.3">
      <c r="B34" s="57"/>
      <c r="C34" s="48" t="s">
        <v>92</v>
      </c>
      <c r="D34" s="37" t="s">
        <v>58</v>
      </c>
      <c r="E34" s="47"/>
      <c r="F34" s="418">
        <f>'2. Employee Info'!H58</f>
        <v>3</v>
      </c>
    </row>
    <row r="35" spans="2:6" x14ac:dyDescent="0.3">
      <c r="B35" s="58" t="s">
        <v>60</v>
      </c>
      <c r="C35" s="45" t="s">
        <v>93</v>
      </c>
      <c r="D35" s="30" t="s">
        <v>58</v>
      </c>
      <c r="E35" s="30"/>
      <c r="F35" s="418">
        <f>'2. Employee Info'!H81</f>
        <v>3</v>
      </c>
    </row>
    <row r="36" spans="2:6" x14ac:dyDescent="0.3">
      <c r="B36" s="57"/>
      <c r="C36" s="46" t="s">
        <v>94</v>
      </c>
      <c r="D36" s="64" t="s">
        <v>95</v>
      </c>
      <c r="E36" s="47"/>
      <c r="F36" s="418">
        <f>'23. Fair treatment pt workers '!D47</f>
        <v>6</v>
      </c>
    </row>
    <row r="37" spans="2:6" x14ac:dyDescent="0.3">
      <c r="B37" s="61" t="s">
        <v>65</v>
      </c>
      <c r="C37" s="62" t="s">
        <v>96</v>
      </c>
      <c r="D37" s="63" t="s">
        <v>97</v>
      </c>
      <c r="E37" s="63"/>
      <c r="F37" s="418">
        <f>'24. GE Beyond Workplac'!D54</f>
        <v>5.4666666666666668</v>
      </c>
    </row>
    <row r="38" spans="2:6" x14ac:dyDescent="0.3">
      <c r="B38" s="470"/>
      <c r="C38" s="45"/>
      <c r="D38" s="30"/>
      <c r="E38" s="30"/>
      <c r="F38" s="471"/>
    </row>
    <row r="39" spans="2:6" x14ac:dyDescent="0.3">
      <c r="B39" s="470"/>
      <c r="C39" s="45"/>
      <c r="D39" s="30"/>
      <c r="E39" s="30"/>
      <c r="F39" s="471"/>
    </row>
    <row r="40" spans="2:6" x14ac:dyDescent="0.3">
      <c r="B40" s="470"/>
      <c r="C40" s="45"/>
      <c r="D40" s="30"/>
      <c r="E40" s="30"/>
      <c r="F40" s="471"/>
    </row>
    <row r="41" spans="2:6" x14ac:dyDescent="0.3">
      <c r="B41" s="470"/>
      <c r="C41" s="45"/>
      <c r="D41" s="30"/>
      <c r="E41" s="30"/>
      <c r="F41" s="471"/>
    </row>
    <row r="44" spans="2:6" x14ac:dyDescent="0.3">
      <c r="B44" s="6"/>
      <c r="C44" s="6"/>
      <c r="D44" s="461" t="str">
        <f>C6&amp;"'s "&amp;D9</f>
        <v>'s Sweef Capital Gender ROI™ : 1.53</v>
      </c>
    </row>
    <row r="45" spans="2:6" x14ac:dyDescent="0.3">
      <c r="B45" s="6"/>
      <c r="C45" s="6"/>
      <c r="D45" s="6"/>
    </row>
    <row r="46" spans="2:6" x14ac:dyDescent="0.3">
      <c r="B46" s="6"/>
      <c r="C46" s="6"/>
      <c r="D46" s="6"/>
    </row>
    <row r="47" spans="2:6" x14ac:dyDescent="0.3">
      <c r="B47" s="6"/>
      <c r="C47" s="6"/>
      <c r="D47" s="6"/>
    </row>
    <row r="48" spans="2:6" x14ac:dyDescent="0.3">
      <c r="B48" s="6"/>
      <c r="C48" s="6"/>
      <c r="D48" s="6"/>
    </row>
    <row r="49" spans="2:4" x14ac:dyDescent="0.3">
      <c r="B49" s="6"/>
      <c r="C49" s="6"/>
      <c r="D49" s="6"/>
    </row>
    <row r="51" spans="2:4" x14ac:dyDescent="0.3">
      <c r="B51" s="6"/>
      <c r="C51" s="6"/>
    </row>
    <row r="52" spans="2:4" x14ac:dyDescent="0.3">
      <c r="B52" s="6"/>
      <c r="C52" s="6"/>
    </row>
    <row r="53" spans="2:4" x14ac:dyDescent="0.3">
      <c r="B53" s="6"/>
      <c r="C53" s="6"/>
    </row>
    <row r="54" spans="2:4" x14ac:dyDescent="0.3">
      <c r="B54" s="6"/>
      <c r="C54" s="6"/>
    </row>
    <row r="55" spans="2:4" x14ac:dyDescent="0.3">
      <c r="B55" s="6"/>
      <c r="C55" s="6"/>
    </row>
    <row r="56" spans="2:4" x14ac:dyDescent="0.3">
      <c r="B56" s="6"/>
      <c r="C56" s="6"/>
    </row>
    <row r="57" spans="2:4" x14ac:dyDescent="0.3">
      <c r="B57" s="6"/>
      <c r="C57" s="6"/>
    </row>
    <row r="58" spans="2:4" x14ac:dyDescent="0.3">
      <c r="B58" s="44"/>
      <c r="C58" s="6"/>
    </row>
    <row r="59" spans="2:4" x14ac:dyDescent="0.3">
      <c r="C59" s="6"/>
    </row>
    <row r="60" spans="2:4" x14ac:dyDescent="0.3">
      <c r="C60" s="6"/>
    </row>
    <row r="61" spans="2:4" x14ac:dyDescent="0.3">
      <c r="C61" s="6"/>
    </row>
    <row r="62" spans="2:4" x14ac:dyDescent="0.3">
      <c r="C62" s="6"/>
    </row>
    <row r="63" spans="2:4" x14ac:dyDescent="0.3">
      <c r="C63" s="6"/>
    </row>
    <row r="65" spans="2:4" x14ac:dyDescent="0.3">
      <c r="C65" s="6"/>
    </row>
    <row r="66" spans="2:4" x14ac:dyDescent="0.3">
      <c r="C66" s="6"/>
    </row>
    <row r="67" spans="2:4" x14ac:dyDescent="0.3">
      <c r="C67" s="6"/>
    </row>
    <row r="71" spans="2:4" x14ac:dyDescent="0.3">
      <c r="B71" s="462"/>
      <c r="C71" s="462"/>
      <c r="D71" s="463"/>
    </row>
    <row r="72" spans="2:4" x14ac:dyDescent="0.3">
      <c r="B72" s="462"/>
      <c r="C72" s="462"/>
      <c r="D72" s="463"/>
    </row>
    <row r="73" spans="2:4" x14ac:dyDescent="0.3">
      <c r="B73" s="462" t="s">
        <v>1728</v>
      </c>
      <c r="C73" s="462" t="s">
        <v>52</v>
      </c>
      <c r="D73" s="464">
        <f t="shared" ref="D73:D80" si="0">F12</f>
        <v>5</v>
      </c>
    </row>
    <row r="74" spans="2:4" x14ac:dyDescent="0.3">
      <c r="B74" s="462" t="s">
        <v>1728</v>
      </c>
      <c r="C74" s="462" t="s">
        <v>54</v>
      </c>
      <c r="D74" s="464">
        <f t="shared" si="0"/>
        <v>5</v>
      </c>
    </row>
    <row r="75" spans="2:4" x14ac:dyDescent="0.3">
      <c r="B75" s="462" t="s">
        <v>1728</v>
      </c>
      <c r="C75" s="462" t="s">
        <v>56</v>
      </c>
      <c r="D75" s="464">
        <f t="shared" si="0"/>
        <v>5</v>
      </c>
    </row>
    <row r="76" spans="2:4" x14ac:dyDescent="0.3">
      <c r="B76" s="462" t="s">
        <v>1728</v>
      </c>
      <c r="C76" s="462" t="s">
        <v>57</v>
      </c>
      <c r="D76" s="464">
        <f t="shared" si="0"/>
        <v>5</v>
      </c>
    </row>
    <row r="77" spans="2:4" x14ac:dyDescent="0.3">
      <c r="B77" s="462" t="s">
        <v>1728</v>
      </c>
      <c r="C77" s="462" t="s">
        <v>59</v>
      </c>
      <c r="D77" s="464">
        <f t="shared" si="0"/>
        <v>5</v>
      </c>
    </row>
    <row r="78" spans="2:4" x14ac:dyDescent="0.3">
      <c r="B78" s="462" t="s">
        <v>1728</v>
      </c>
      <c r="C78" s="462" t="s">
        <v>61</v>
      </c>
      <c r="D78" s="464">
        <f t="shared" si="0"/>
        <v>2.2000000000000002</v>
      </c>
    </row>
    <row r="79" spans="2:4" x14ac:dyDescent="0.3">
      <c r="B79" s="462" t="s">
        <v>1728</v>
      </c>
      <c r="C79" s="462" t="s">
        <v>63</v>
      </c>
      <c r="D79" s="464" t="e">
        <f t="shared" si="0"/>
        <v>#DIV/0!</v>
      </c>
    </row>
    <row r="80" spans="2:4" x14ac:dyDescent="0.3">
      <c r="B80" s="462" t="s">
        <v>1728</v>
      </c>
      <c r="C80" s="462" t="s">
        <v>66</v>
      </c>
      <c r="D80" s="464">
        <f t="shared" si="0"/>
        <v>4.5999999999999996</v>
      </c>
    </row>
    <row r="81" spans="2:4" x14ac:dyDescent="0.3">
      <c r="B81" s="462" t="s">
        <v>68</v>
      </c>
      <c r="C81" s="462" t="s">
        <v>69</v>
      </c>
      <c r="D81" s="464">
        <f t="shared" ref="D81:D88" si="1">F21</f>
        <v>4.1333333333333329</v>
      </c>
    </row>
    <row r="82" spans="2:4" x14ac:dyDescent="0.3">
      <c r="B82" s="462" t="s">
        <v>68</v>
      </c>
      <c r="C82" s="462" t="s">
        <v>71</v>
      </c>
      <c r="D82" s="464">
        <f t="shared" si="1"/>
        <v>5</v>
      </c>
    </row>
    <row r="83" spans="2:4" x14ac:dyDescent="0.3">
      <c r="B83" s="462" t="s">
        <v>68</v>
      </c>
      <c r="C83" s="462" t="s">
        <v>72</v>
      </c>
      <c r="D83" s="464">
        <f t="shared" si="1"/>
        <v>4.8722222222222218</v>
      </c>
    </row>
    <row r="84" spans="2:4" x14ac:dyDescent="0.3">
      <c r="B84" s="462" t="s">
        <v>68</v>
      </c>
      <c r="C84" s="462" t="s">
        <v>74</v>
      </c>
      <c r="D84" s="464">
        <f t="shared" si="1"/>
        <v>4.2666666666666675</v>
      </c>
    </row>
    <row r="85" spans="2:4" x14ac:dyDescent="0.3">
      <c r="B85" s="462" t="s">
        <v>68</v>
      </c>
      <c r="C85" s="462" t="s">
        <v>1418</v>
      </c>
      <c r="D85" s="464">
        <f t="shared" si="1"/>
        <v>4.5666666666666664</v>
      </c>
    </row>
    <row r="86" spans="2:4" x14ac:dyDescent="0.3">
      <c r="B86" s="462" t="s">
        <v>68</v>
      </c>
      <c r="C86" s="462" t="s">
        <v>78</v>
      </c>
      <c r="D86" s="464" t="e">
        <f t="shared" si="1"/>
        <v>#DIV/0!</v>
      </c>
    </row>
    <row r="87" spans="2:4" x14ac:dyDescent="0.3">
      <c r="B87" s="462" t="s">
        <v>68</v>
      </c>
      <c r="C87" s="462" t="s">
        <v>80</v>
      </c>
      <c r="D87" s="464">
        <f t="shared" si="1"/>
        <v>5.8</v>
      </c>
    </row>
    <row r="88" spans="2:4" x14ac:dyDescent="0.3">
      <c r="B88" s="462" t="s">
        <v>68</v>
      </c>
      <c r="C88" s="462" t="s">
        <v>82</v>
      </c>
      <c r="D88" s="464">
        <f t="shared" si="1"/>
        <v>5.4666666666666668</v>
      </c>
    </row>
    <row r="89" spans="2:4" x14ac:dyDescent="0.3">
      <c r="B89" s="462" t="s">
        <v>84</v>
      </c>
      <c r="C89" s="462" t="s">
        <v>85</v>
      </c>
      <c r="D89" s="464">
        <f t="shared" ref="D89:D96" si="2">F30</f>
        <v>5.8</v>
      </c>
    </row>
    <row r="90" spans="2:4" x14ac:dyDescent="0.3">
      <c r="B90" s="462" t="s">
        <v>84</v>
      </c>
      <c r="C90" s="462" t="s">
        <v>87</v>
      </c>
      <c r="D90" s="464">
        <f t="shared" si="2"/>
        <v>4.5666666666666664</v>
      </c>
    </row>
    <row r="91" spans="2:4" x14ac:dyDescent="0.3">
      <c r="B91" s="462" t="s">
        <v>84</v>
      </c>
      <c r="C91" s="462" t="s">
        <v>89</v>
      </c>
      <c r="D91" s="464">
        <f t="shared" si="2"/>
        <v>5.8</v>
      </c>
    </row>
    <row r="92" spans="2:4" x14ac:dyDescent="0.3">
      <c r="B92" s="462" t="s">
        <v>84</v>
      </c>
      <c r="C92" s="462" t="s">
        <v>91</v>
      </c>
      <c r="D92" s="464">
        <f t="shared" si="2"/>
        <v>3</v>
      </c>
    </row>
    <row r="93" spans="2:4" x14ac:dyDescent="0.3">
      <c r="B93" s="462" t="s">
        <v>84</v>
      </c>
      <c r="C93" s="462" t="s">
        <v>1727</v>
      </c>
      <c r="D93" s="464">
        <f t="shared" si="2"/>
        <v>3</v>
      </c>
    </row>
    <row r="94" spans="2:4" x14ac:dyDescent="0.3">
      <c r="B94" s="462" t="s">
        <v>84</v>
      </c>
      <c r="C94" s="462" t="s">
        <v>93</v>
      </c>
      <c r="D94" s="464">
        <f t="shared" si="2"/>
        <v>3</v>
      </c>
    </row>
    <row r="95" spans="2:4" x14ac:dyDescent="0.3">
      <c r="B95" s="462" t="s">
        <v>84</v>
      </c>
      <c r="C95" s="462" t="s">
        <v>94</v>
      </c>
      <c r="D95" s="464">
        <f t="shared" si="2"/>
        <v>6</v>
      </c>
    </row>
    <row r="96" spans="2:4" x14ac:dyDescent="0.3">
      <c r="B96" s="462" t="s">
        <v>84</v>
      </c>
      <c r="C96" s="462" t="s">
        <v>96</v>
      </c>
      <c r="D96" s="464">
        <f t="shared" si="2"/>
        <v>5.4666666666666668</v>
      </c>
    </row>
  </sheetData>
  <dataValidations count="1">
    <dataValidation type="list" allowBlank="1" showInputMessage="1" showErrorMessage="1" sqref="E13 E34:E41" xr:uid="{00000000-0002-0000-0200-000000000000}">
      <formula1>"Please select,Yes,Not Applicable"</formula1>
    </dataValidation>
  </dataValidations>
  <pageMargins left="0.7" right="0.7" top="0.75" bottom="0.75" header="0.3" footer="0.3"/>
  <pageSetup paperSize="9" scale="8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259C6-D93C-4EC3-8ACC-DEF29BCCC0D0}">
  <dimension ref="A1:E445"/>
  <sheetViews>
    <sheetView workbookViewId="0">
      <selection activeCell="D1" sqref="D1"/>
    </sheetView>
  </sheetViews>
  <sheetFormatPr defaultRowHeight="14.5" x14ac:dyDescent="0.35"/>
  <sheetData>
    <row r="1" spans="1:5" x14ac:dyDescent="0.35">
      <c r="A1" t="s">
        <v>98</v>
      </c>
      <c r="B1" t="s">
        <v>99</v>
      </c>
      <c r="C1" t="s">
        <v>100</v>
      </c>
      <c r="D1" t="s">
        <v>101</v>
      </c>
      <c r="E1" s="429" t="s">
        <v>102</v>
      </c>
    </row>
    <row r="2" spans="1:5" x14ac:dyDescent="0.35">
      <c r="A2" s="426" t="s">
        <v>103</v>
      </c>
      <c r="B2" s="426">
        <v>2</v>
      </c>
      <c r="C2" s="426">
        <v>1</v>
      </c>
      <c r="D2" s="426" t="s">
        <v>104</v>
      </c>
    </row>
    <row r="3" spans="1:5" x14ac:dyDescent="0.35">
      <c r="A3" t="s">
        <v>105</v>
      </c>
      <c r="B3">
        <v>2</v>
      </c>
      <c r="C3">
        <v>2</v>
      </c>
      <c r="D3" t="s">
        <v>106</v>
      </c>
    </row>
    <row r="4" spans="1:5" x14ac:dyDescent="0.35">
      <c r="A4" t="s">
        <v>107</v>
      </c>
      <c r="B4">
        <v>2</v>
      </c>
      <c r="C4">
        <v>3</v>
      </c>
      <c r="D4" t="s">
        <v>108</v>
      </c>
    </row>
    <row r="5" spans="1:5" x14ac:dyDescent="0.35">
      <c r="A5" t="s">
        <v>109</v>
      </c>
      <c r="B5">
        <v>2</v>
      </c>
      <c r="C5">
        <v>4</v>
      </c>
      <c r="D5" t="s">
        <v>110</v>
      </c>
    </row>
    <row r="6" spans="1:5" x14ac:dyDescent="0.35">
      <c r="A6" t="s">
        <v>111</v>
      </c>
      <c r="B6">
        <v>2</v>
      </c>
      <c r="C6">
        <v>5</v>
      </c>
      <c r="D6" t="s">
        <v>112</v>
      </c>
    </row>
    <row r="7" spans="1:5" x14ac:dyDescent="0.35">
      <c r="A7" t="s">
        <v>113</v>
      </c>
      <c r="B7">
        <v>3</v>
      </c>
      <c r="C7">
        <v>6</v>
      </c>
      <c r="D7" t="s">
        <v>114</v>
      </c>
    </row>
    <row r="8" spans="1:5" x14ac:dyDescent="0.35">
      <c r="A8" t="s">
        <v>115</v>
      </c>
      <c r="B8">
        <v>3</v>
      </c>
      <c r="C8">
        <v>7</v>
      </c>
      <c r="D8" t="s">
        <v>116</v>
      </c>
    </row>
    <row r="9" spans="1:5" x14ac:dyDescent="0.35">
      <c r="A9" t="s">
        <v>117</v>
      </c>
      <c r="B9">
        <v>2</v>
      </c>
      <c r="C9">
        <v>8</v>
      </c>
      <c r="D9" t="s">
        <v>118</v>
      </c>
    </row>
    <row r="10" spans="1:5" x14ac:dyDescent="0.35">
      <c r="A10" s="428" t="s">
        <v>119</v>
      </c>
      <c r="B10" s="428">
        <v>15</v>
      </c>
      <c r="C10" s="428">
        <v>1</v>
      </c>
      <c r="D10" s="428" t="s">
        <v>120</v>
      </c>
      <c r="E10" s="429" t="s">
        <v>121</v>
      </c>
    </row>
    <row r="11" spans="1:5" x14ac:dyDescent="0.35">
      <c r="A11" s="426" t="s">
        <v>122</v>
      </c>
      <c r="B11" s="426">
        <v>15</v>
      </c>
      <c r="C11" s="426">
        <v>10</v>
      </c>
      <c r="D11" s="426" t="s">
        <v>123</v>
      </c>
    </row>
    <row r="12" spans="1:5" x14ac:dyDescent="0.35">
      <c r="A12" s="428" t="s">
        <v>124</v>
      </c>
      <c r="B12" s="428">
        <v>15</v>
      </c>
      <c r="C12" s="428">
        <v>11</v>
      </c>
      <c r="D12" s="428" t="s">
        <v>125</v>
      </c>
      <c r="E12" s="429" t="s">
        <v>126</v>
      </c>
    </row>
    <row r="13" spans="1:5" x14ac:dyDescent="0.35">
      <c r="A13" s="428" t="s">
        <v>127</v>
      </c>
      <c r="B13" s="428">
        <v>15</v>
      </c>
      <c r="C13" s="428">
        <v>12</v>
      </c>
      <c r="D13" s="428" t="s">
        <v>128</v>
      </c>
      <c r="E13" s="429" t="s">
        <v>129</v>
      </c>
    </row>
    <row r="14" spans="1:5" x14ac:dyDescent="0.35">
      <c r="A14" s="428" t="s">
        <v>130</v>
      </c>
      <c r="B14" s="428">
        <v>15</v>
      </c>
      <c r="C14" s="428">
        <v>13</v>
      </c>
      <c r="D14" s="428" t="s">
        <v>131</v>
      </c>
      <c r="E14" s="429" t="s">
        <v>132</v>
      </c>
    </row>
    <row r="15" spans="1:5" x14ac:dyDescent="0.35">
      <c r="A15" s="428" t="s">
        <v>133</v>
      </c>
      <c r="B15" s="428">
        <v>15</v>
      </c>
      <c r="C15" s="428">
        <v>14</v>
      </c>
      <c r="D15" s="428" t="s">
        <v>134</v>
      </c>
      <c r="E15" s="429" t="s">
        <v>135</v>
      </c>
    </row>
    <row r="16" spans="1:5" x14ac:dyDescent="0.35">
      <c r="A16" s="428" t="s">
        <v>136</v>
      </c>
      <c r="B16" s="428">
        <v>15</v>
      </c>
      <c r="C16" s="428">
        <v>15</v>
      </c>
      <c r="D16" s="428" t="s">
        <v>137</v>
      </c>
      <c r="E16" s="429" t="s">
        <v>138</v>
      </c>
    </row>
    <row r="17" spans="1:5" x14ac:dyDescent="0.35">
      <c r="A17" s="428" t="s">
        <v>139</v>
      </c>
      <c r="B17" s="428">
        <v>15</v>
      </c>
      <c r="C17" s="428">
        <v>16</v>
      </c>
      <c r="D17" s="428" t="s">
        <v>140</v>
      </c>
      <c r="E17" s="429" t="s">
        <v>141</v>
      </c>
    </row>
    <row r="18" spans="1:5" x14ac:dyDescent="0.35">
      <c r="A18" s="428" t="s">
        <v>142</v>
      </c>
      <c r="B18" s="428">
        <v>15</v>
      </c>
      <c r="C18" s="428">
        <v>17</v>
      </c>
      <c r="D18" s="428" t="s">
        <v>143</v>
      </c>
      <c r="E18" s="429" t="s">
        <v>144</v>
      </c>
    </row>
    <row r="19" spans="1:5" x14ac:dyDescent="0.35">
      <c r="A19" s="428" t="s">
        <v>145</v>
      </c>
      <c r="B19" s="428">
        <v>15</v>
      </c>
      <c r="C19" s="428">
        <v>18</v>
      </c>
      <c r="D19" s="428" t="s">
        <v>146</v>
      </c>
      <c r="E19" s="429" t="s">
        <v>147</v>
      </c>
    </row>
    <row r="20" spans="1:5" x14ac:dyDescent="0.35">
      <c r="A20" s="428" t="s">
        <v>148</v>
      </c>
      <c r="B20" s="428">
        <v>15</v>
      </c>
      <c r="C20" s="428">
        <v>19</v>
      </c>
      <c r="D20" s="428" t="s">
        <v>149</v>
      </c>
      <c r="E20" s="429" t="s">
        <v>150</v>
      </c>
    </row>
    <row r="21" spans="1:5" x14ac:dyDescent="0.35">
      <c r="A21" s="426" t="s">
        <v>151</v>
      </c>
      <c r="B21" s="426">
        <v>15</v>
      </c>
      <c r="C21" s="426">
        <v>2</v>
      </c>
      <c r="D21" s="426" t="s">
        <v>152</v>
      </c>
    </row>
    <row r="22" spans="1:5" x14ac:dyDescent="0.35">
      <c r="A22" s="428" t="s">
        <v>153</v>
      </c>
      <c r="B22" s="428">
        <v>15</v>
      </c>
      <c r="C22" s="428">
        <v>20</v>
      </c>
      <c r="D22" s="428" t="s">
        <v>154</v>
      </c>
      <c r="E22" s="429" t="s">
        <v>155</v>
      </c>
    </row>
    <row r="23" spans="1:5" x14ac:dyDescent="0.35">
      <c r="A23" s="428" t="s">
        <v>156</v>
      </c>
      <c r="B23" s="428">
        <v>15</v>
      </c>
      <c r="C23" s="428">
        <v>21</v>
      </c>
      <c r="D23" s="428" t="s">
        <v>157</v>
      </c>
      <c r="E23" s="429" t="s">
        <v>158</v>
      </c>
    </row>
    <row r="24" spans="1:5" x14ac:dyDescent="0.35">
      <c r="A24" s="426" t="s">
        <v>159</v>
      </c>
      <c r="B24" s="426">
        <v>15</v>
      </c>
      <c r="C24" s="426">
        <v>3</v>
      </c>
      <c r="D24" s="426" t="s">
        <v>160</v>
      </c>
    </row>
    <row r="25" spans="1:5" x14ac:dyDescent="0.35">
      <c r="A25" s="428" t="s">
        <v>161</v>
      </c>
      <c r="B25" s="428">
        <v>15</v>
      </c>
      <c r="C25" s="428">
        <v>4</v>
      </c>
      <c r="D25" s="428" t="s">
        <v>162</v>
      </c>
      <c r="E25" s="429" t="s">
        <v>163</v>
      </c>
    </row>
    <row r="26" spans="1:5" x14ac:dyDescent="0.35">
      <c r="A26" s="428" t="s">
        <v>164</v>
      </c>
      <c r="B26" s="428">
        <v>15</v>
      </c>
      <c r="C26" s="428">
        <v>5</v>
      </c>
      <c r="D26" s="428" t="s">
        <v>165</v>
      </c>
      <c r="E26" s="429" t="s">
        <v>166</v>
      </c>
    </row>
    <row r="27" spans="1:5" x14ac:dyDescent="0.35">
      <c r="A27" s="428" t="s">
        <v>167</v>
      </c>
      <c r="B27" s="428">
        <v>15</v>
      </c>
      <c r="C27" s="428">
        <v>6</v>
      </c>
      <c r="D27" s="428" t="s">
        <v>168</v>
      </c>
      <c r="E27" s="429" t="s">
        <v>169</v>
      </c>
    </row>
    <row r="28" spans="1:5" x14ac:dyDescent="0.35">
      <c r="A28" s="426" t="s">
        <v>170</v>
      </c>
      <c r="B28" s="426">
        <v>15</v>
      </c>
      <c r="C28" s="426">
        <v>7</v>
      </c>
      <c r="D28" s="426" t="s">
        <v>171</v>
      </c>
    </row>
    <row r="29" spans="1:5" x14ac:dyDescent="0.35">
      <c r="A29" s="428" t="s">
        <v>172</v>
      </c>
      <c r="B29" s="428">
        <v>15</v>
      </c>
      <c r="C29" s="428">
        <v>8</v>
      </c>
      <c r="D29" s="428" t="s">
        <v>173</v>
      </c>
      <c r="E29" s="429" t="s">
        <v>174</v>
      </c>
    </row>
    <row r="30" spans="1:5" x14ac:dyDescent="0.35">
      <c r="A30" s="428" t="s">
        <v>175</v>
      </c>
      <c r="B30" s="428">
        <v>15</v>
      </c>
      <c r="C30" s="428">
        <v>9</v>
      </c>
      <c r="D30" s="428" t="s">
        <v>176</v>
      </c>
      <c r="E30" s="429" t="s">
        <v>177</v>
      </c>
    </row>
    <row r="31" spans="1:5" x14ac:dyDescent="0.35">
      <c r="A31" s="428" t="s">
        <v>178</v>
      </c>
      <c r="B31" s="428">
        <v>16</v>
      </c>
      <c r="C31" s="428">
        <v>1</v>
      </c>
      <c r="D31" s="428" t="s">
        <v>179</v>
      </c>
      <c r="E31" s="429" t="s">
        <v>180</v>
      </c>
    </row>
    <row r="32" spans="1:5" x14ac:dyDescent="0.35">
      <c r="A32" s="428" t="s">
        <v>181</v>
      </c>
      <c r="B32" s="428">
        <v>16</v>
      </c>
      <c r="C32" s="423">
        <v>10</v>
      </c>
      <c r="D32" s="428" t="s">
        <v>182</v>
      </c>
      <c r="E32" s="429" t="s">
        <v>183</v>
      </c>
    </row>
    <row r="33" spans="1:5" x14ac:dyDescent="0.35">
      <c r="A33" s="426" t="s">
        <v>184</v>
      </c>
      <c r="B33" s="426">
        <v>16</v>
      </c>
      <c r="C33" s="423">
        <v>11</v>
      </c>
      <c r="D33" s="426" t="s">
        <v>185</v>
      </c>
    </row>
    <row r="34" spans="1:5" x14ac:dyDescent="0.35">
      <c r="A34" s="428" t="s">
        <v>186</v>
      </c>
      <c r="B34" s="428">
        <v>16</v>
      </c>
      <c r="C34" s="423">
        <v>12</v>
      </c>
      <c r="D34" s="428" t="s">
        <v>187</v>
      </c>
      <c r="E34" s="429" t="s">
        <v>188</v>
      </c>
    </row>
    <row r="35" spans="1:5" x14ac:dyDescent="0.35">
      <c r="A35" s="426" t="s">
        <v>189</v>
      </c>
      <c r="B35" s="426">
        <v>16</v>
      </c>
      <c r="C35" s="423">
        <v>13</v>
      </c>
      <c r="D35" s="426" t="s">
        <v>190</v>
      </c>
    </row>
    <row r="36" spans="1:5" x14ac:dyDescent="0.35">
      <c r="A36" s="428" t="s">
        <v>191</v>
      </c>
      <c r="B36" s="428">
        <v>16</v>
      </c>
      <c r="C36" s="423">
        <v>14</v>
      </c>
      <c r="D36" s="428" t="s">
        <v>192</v>
      </c>
      <c r="E36" s="429" t="s">
        <v>193</v>
      </c>
    </row>
    <row r="37" spans="1:5" x14ac:dyDescent="0.35">
      <c r="A37" s="426" t="s">
        <v>194</v>
      </c>
      <c r="B37" s="426">
        <v>16</v>
      </c>
      <c r="C37" s="423">
        <v>15</v>
      </c>
      <c r="D37" s="426" t="s">
        <v>195</v>
      </c>
      <c r="E37" s="429" t="s">
        <v>196</v>
      </c>
    </row>
    <row r="38" spans="1:5" x14ac:dyDescent="0.35">
      <c r="A38" s="428" t="s">
        <v>197</v>
      </c>
      <c r="B38" s="428">
        <v>16</v>
      </c>
      <c r="C38" s="423">
        <v>16</v>
      </c>
      <c r="D38" s="428" t="s">
        <v>198</v>
      </c>
      <c r="E38" s="429" t="s">
        <v>199</v>
      </c>
    </row>
    <row r="39" spans="1:5" x14ac:dyDescent="0.35">
      <c r="A39" s="426" t="s">
        <v>200</v>
      </c>
      <c r="B39" s="426">
        <v>16</v>
      </c>
      <c r="C39" s="423">
        <v>17</v>
      </c>
      <c r="D39" s="426" t="s">
        <v>201</v>
      </c>
    </row>
    <row r="40" spans="1:5" x14ac:dyDescent="0.35">
      <c r="A40" s="428" t="s">
        <v>202</v>
      </c>
      <c r="B40" s="428">
        <v>16</v>
      </c>
      <c r="C40" s="428">
        <v>2</v>
      </c>
      <c r="D40" s="428" t="s">
        <v>203</v>
      </c>
      <c r="E40" s="429" t="s">
        <v>204</v>
      </c>
    </row>
    <row r="41" spans="1:5" x14ac:dyDescent="0.35">
      <c r="A41" s="428" t="s">
        <v>205</v>
      </c>
      <c r="B41" s="428">
        <v>16</v>
      </c>
      <c r="C41" s="428">
        <v>3</v>
      </c>
      <c r="D41" s="428" t="s">
        <v>206</v>
      </c>
      <c r="E41" s="429" t="s">
        <v>207</v>
      </c>
    </row>
    <row r="42" spans="1:5" x14ac:dyDescent="0.35">
      <c r="A42" s="428" t="s">
        <v>208</v>
      </c>
      <c r="B42" s="428">
        <v>16</v>
      </c>
      <c r="C42" s="428">
        <v>4</v>
      </c>
      <c r="D42" s="428" t="s">
        <v>209</v>
      </c>
      <c r="E42" s="429" t="s">
        <v>210</v>
      </c>
    </row>
    <row r="43" spans="1:5" x14ac:dyDescent="0.35">
      <c r="A43" s="428" t="s">
        <v>211</v>
      </c>
      <c r="B43" s="428">
        <v>16</v>
      </c>
      <c r="C43" s="428">
        <v>5</v>
      </c>
      <c r="D43" s="428" t="s">
        <v>212</v>
      </c>
      <c r="E43" s="429" t="s">
        <v>213</v>
      </c>
    </row>
    <row r="44" spans="1:5" x14ac:dyDescent="0.35">
      <c r="A44" s="428" t="s">
        <v>214</v>
      </c>
      <c r="B44" s="428">
        <v>16</v>
      </c>
      <c r="C44" s="428">
        <v>6</v>
      </c>
      <c r="D44" s="428" t="s">
        <v>215</v>
      </c>
      <c r="E44" s="429" t="s">
        <v>213</v>
      </c>
    </row>
    <row r="45" spans="1:5" x14ac:dyDescent="0.35">
      <c r="A45" s="428" t="s">
        <v>216</v>
      </c>
      <c r="B45" s="428">
        <v>16</v>
      </c>
      <c r="C45" s="428">
        <v>7</v>
      </c>
      <c r="D45" s="428" t="s">
        <v>217</v>
      </c>
      <c r="E45" s="429" t="s">
        <v>213</v>
      </c>
    </row>
    <row r="46" spans="1:5" x14ac:dyDescent="0.35">
      <c r="A46" s="428" t="s">
        <v>218</v>
      </c>
      <c r="B46" s="428">
        <v>16</v>
      </c>
      <c r="C46" s="428">
        <v>8</v>
      </c>
      <c r="D46" s="428" t="s">
        <v>219</v>
      </c>
      <c r="E46" s="429" t="s">
        <v>220</v>
      </c>
    </row>
    <row r="47" spans="1:5" x14ac:dyDescent="0.35">
      <c r="A47" s="428" t="s">
        <v>221</v>
      </c>
      <c r="B47" s="428">
        <v>16</v>
      </c>
      <c r="C47" s="428">
        <v>9</v>
      </c>
      <c r="D47" s="428" t="s">
        <v>222</v>
      </c>
      <c r="E47" s="429" t="s">
        <v>213</v>
      </c>
    </row>
    <row r="48" spans="1:5" x14ac:dyDescent="0.35">
      <c r="A48" s="428" t="s">
        <v>223</v>
      </c>
      <c r="B48" s="428">
        <v>6</v>
      </c>
      <c r="C48" s="428">
        <v>1</v>
      </c>
      <c r="D48" s="428" t="s">
        <v>224</v>
      </c>
      <c r="E48" s="429" t="s">
        <v>225</v>
      </c>
    </row>
    <row r="49" spans="1:5" x14ac:dyDescent="0.35">
      <c r="A49" s="426" t="s">
        <v>226</v>
      </c>
      <c r="B49" s="426">
        <v>6</v>
      </c>
      <c r="C49" s="423">
        <v>10</v>
      </c>
      <c r="D49" s="426" t="s">
        <v>227</v>
      </c>
    </row>
    <row r="50" spans="1:5" x14ac:dyDescent="0.35">
      <c r="A50" s="426" t="s">
        <v>228</v>
      </c>
      <c r="B50" s="426">
        <v>6</v>
      </c>
      <c r="C50" s="423">
        <v>11</v>
      </c>
      <c r="D50" s="426" t="s">
        <v>229</v>
      </c>
    </row>
    <row r="51" spans="1:5" x14ac:dyDescent="0.35">
      <c r="A51" s="426" t="s">
        <v>230</v>
      </c>
      <c r="B51" s="426">
        <v>6</v>
      </c>
      <c r="C51" s="423">
        <v>12</v>
      </c>
      <c r="D51" s="426" t="s">
        <v>231</v>
      </c>
    </row>
    <row r="52" spans="1:5" x14ac:dyDescent="0.35">
      <c r="A52" s="426" t="s">
        <v>232</v>
      </c>
      <c r="B52" s="426">
        <v>6</v>
      </c>
      <c r="C52" s="423">
        <v>13</v>
      </c>
      <c r="D52" s="428" t="s">
        <v>233</v>
      </c>
      <c r="E52" s="429" t="s">
        <v>234</v>
      </c>
    </row>
    <row r="53" spans="1:5" x14ac:dyDescent="0.35">
      <c r="A53" s="426" t="s">
        <v>235</v>
      </c>
      <c r="B53" s="426">
        <v>6</v>
      </c>
      <c r="C53" s="423">
        <v>14</v>
      </c>
      <c r="D53" s="428" t="s">
        <v>236</v>
      </c>
      <c r="E53" s="429" t="s">
        <v>237</v>
      </c>
    </row>
    <row r="54" spans="1:5" x14ac:dyDescent="0.35">
      <c r="A54" s="426" t="s">
        <v>238</v>
      </c>
      <c r="B54" s="426">
        <v>6</v>
      </c>
      <c r="C54" s="423">
        <v>15</v>
      </c>
      <c r="D54" s="426" t="s">
        <v>239</v>
      </c>
    </row>
    <row r="55" spans="1:5" x14ac:dyDescent="0.35">
      <c r="A55" s="426" t="s">
        <v>240</v>
      </c>
      <c r="B55" s="426">
        <v>6</v>
      </c>
      <c r="C55" s="423">
        <v>16</v>
      </c>
      <c r="D55" s="426" t="s">
        <v>241</v>
      </c>
    </row>
    <row r="56" spans="1:5" x14ac:dyDescent="0.35">
      <c r="A56" s="428" t="s">
        <v>242</v>
      </c>
      <c r="B56" s="428">
        <v>6</v>
      </c>
      <c r="C56" s="423">
        <v>17</v>
      </c>
      <c r="D56" s="428" t="s">
        <v>243</v>
      </c>
      <c r="E56" s="429" t="s">
        <v>244</v>
      </c>
    </row>
    <row r="57" spans="1:5" x14ac:dyDescent="0.35">
      <c r="A57" s="428" t="s">
        <v>245</v>
      </c>
      <c r="B57" s="428">
        <v>6</v>
      </c>
      <c r="C57" s="428">
        <v>2</v>
      </c>
      <c r="D57" s="428" t="s">
        <v>246</v>
      </c>
      <c r="E57" s="429" t="s">
        <v>247</v>
      </c>
    </row>
    <row r="58" spans="1:5" x14ac:dyDescent="0.35">
      <c r="A58" s="428" t="s">
        <v>248</v>
      </c>
      <c r="B58" s="428">
        <v>6</v>
      </c>
      <c r="C58" s="428">
        <v>3</v>
      </c>
      <c r="D58" s="428" t="s">
        <v>249</v>
      </c>
      <c r="E58" s="429" t="s">
        <v>250</v>
      </c>
    </row>
    <row r="59" spans="1:5" x14ac:dyDescent="0.35">
      <c r="A59" s="428" t="s">
        <v>251</v>
      </c>
      <c r="B59" s="428">
        <v>6</v>
      </c>
      <c r="C59" s="428">
        <v>4</v>
      </c>
      <c r="D59" s="428" t="s">
        <v>252</v>
      </c>
      <c r="E59" s="429" t="s">
        <v>253</v>
      </c>
    </row>
    <row r="60" spans="1:5" x14ac:dyDescent="0.35">
      <c r="A60" s="428" t="s">
        <v>254</v>
      </c>
      <c r="B60" s="428">
        <v>6</v>
      </c>
      <c r="C60" s="428">
        <v>5</v>
      </c>
      <c r="D60" s="428" t="s">
        <v>255</v>
      </c>
      <c r="E60" s="429" t="s">
        <v>256</v>
      </c>
    </row>
    <row r="61" spans="1:5" x14ac:dyDescent="0.35">
      <c r="A61" s="428" t="s">
        <v>257</v>
      </c>
      <c r="B61" s="428">
        <v>6</v>
      </c>
      <c r="C61" s="428">
        <v>6</v>
      </c>
      <c r="D61" s="428" t="s">
        <v>258</v>
      </c>
      <c r="E61" s="429" t="s">
        <v>259</v>
      </c>
    </row>
    <row r="62" spans="1:5" x14ac:dyDescent="0.35">
      <c r="A62" s="428" t="s">
        <v>260</v>
      </c>
      <c r="B62" s="428">
        <v>6</v>
      </c>
      <c r="C62" s="428">
        <v>7</v>
      </c>
      <c r="D62" s="428" t="s">
        <v>261</v>
      </c>
      <c r="E62" s="429" t="s">
        <v>259</v>
      </c>
    </row>
    <row r="63" spans="1:5" x14ac:dyDescent="0.35">
      <c r="A63" s="428" t="s">
        <v>262</v>
      </c>
      <c r="B63" s="428">
        <v>6</v>
      </c>
      <c r="C63" s="423">
        <v>8</v>
      </c>
      <c r="D63" s="428" t="s">
        <v>263</v>
      </c>
      <c r="E63" s="429" t="s">
        <v>264</v>
      </c>
    </row>
    <row r="64" spans="1:5" x14ac:dyDescent="0.35">
      <c r="A64" s="428" t="s">
        <v>265</v>
      </c>
      <c r="B64" s="428">
        <v>6</v>
      </c>
      <c r="C64" s="423">
        <v>9</v>
      </c>
      <c r="D64" s="428" t="s">
        <v>266</v>
      </c>
      <c r="E64" s="429" t="s">
        <v>267</v>
      </c>
    </row>
    <row r="65" spans="1:5" x14ac:dyDescent="0.35">
      <c r="A65" s="426" t="s">
        <v>268</v>
      </c>
      <c r="B65" s="426">
        <v>12</v>
      </c>
      <c r="C65" s="426">
        <v>1</v>
      </c>
      <c r="D65" s="426" t="s">
        <v>269</v>
      </c>
    </row>
    <row r="66" spans="1:5" x14ac:dyDescent="0.35">
      <c r="A66" s="428" t="s">
        <v>270</v>
      </c>
      <c r="B66" s="428">
        <v>12</v>
      </c>
      <c r="C66" s="428">
        <v>10</v>
      </c>
      <c r="D66" s="428" t="s">
        <v>271</v>
      </c>
      <c r="E66" s="429" t="s">
        <v>272</v>
      </c>
    </row>
    <row r="67" spans="1:5" x14ac:dyDescent="0.35">
      <c r="A67" s="428" t="s">
        <v>273</v>
      </c>
      <c r="B67" s="428">
        <v>12</v>
      </c>
      <c r="C67" s="428">
        <v>11</v>
      </c>
      <c r="D67" s="428" t="s">
        <v>274</v>
      </c>
      <c r="E67" s="429" t="s">
        <v>275</v>
      </c>
    </row>
    <row r="68" spans="1:5" x14ac:dyDescent="0.35">
      <c r="A68" s="428" t="s">
        <v>276</v>
      </c>
      <c r="B68" s="428">
        <v>12</v>
      </c>
      <c r="C68" s="428">
        <v>12</v>
      </c>
      <c r="D68" s="428" t="s">
        <v>277</v>
      </c>
      <c r="E68" s="429" t="s">
        <v>278</v>
      </c>
    </row>
    <row r="69" spans="1:5" x14ac:dyDescent="0.35">
      <c r="A69" s="428" t="s">
        <v>279</v>
      </c>
      <c r="B69" s="428">
        <v>12</v>
      </c>
      <c r="C69" s="428">
        <v>13</v>
      </c>
      <c r="D69" s="428" t="s">
        <v>280</v>
      </c>
      <c r="E69" s="429" t="s">
        <v>281</v>
      </c>
    </row>
    <row r="70" spans="1:5" x14ac:dyDescent="0.35">
      <c r="A70" s="428" t="s">
        <v>282</v>
      </c>
      <c r="B70" s="428">
        <v>12</v>
      </c>
      <c r="C70" s="428">
        <v>14</v>
      </c>
      <c r="D70" s="428" t="s">
        <v>283</v>
      </c>
      <c r="E70" s="429" t="s">
        <v>284</v>
      </c>
    </row>
    <row r="71" spans="1:5" x14ac:dyDescent="0.35">
      <c r="A71" s="428" t="s">
        <v>285</v>
      </c>
      <c r="B71" s="428">
        <v>12</v>
      </c>
      <c r="C71" s="428">
        <v>15</v>
      </c>
      <c r="D71" s="428" t="s">
        <v>286</v>
      </c>
      <c r="E71" s="429" t="s">
        <v>287</v>
      </c>
    </row>
    <row r="72" spans="1:5" x14ac:dyDescent="0.35">
      <c r="A72" s="428" t="s">
        <v>288</v>
      </c>
      <c r="B72" s="428">
        <v>12</v>
      </c>
      <c r="C72" s="428">
        <v>16</v>
      </c>
      <c r="D72" s="428" t="s">
        <v>289</v>
      </c>
      <c r="E72" s="429" t="s">
        <v>290</v>
      </c>
    </row>
    <row r="73" spans="1:5" x14ac:dyDescent="0.35">
      <c r="A73" s="428" t="s">
        <v>291</v>
      </c>
      <c r="B73" s="428">
        <v>12</v>
      </c>
      <c r="C73" s="428">
        <v>2</v>
      </c>
      <c r="D73" s="428" t="s">
        <v>292</v>
      </c>
      <c r="E73" s="429" t="s">
        <v>293</v>
      </c>
    </row>
    <row r="74" spans="1:5" x14ac:dyDescent="0.35">
      <c r="A74" s="426" t="s">
        <v>294</v>
      </c>
      <c r="B74" s="426">
        <v>12</v>
      </c>
      <c r="C74" s="426">
        <v>3</v>
      </c>
      <c r="D74" s="426" t="s">
        <v>295</v>
      </c>
    </row>
    <row r="75" spans="1:5" x14ac:dyDescent="0.35">
      <c r="A75" s="428" t="s">
        <v>296</v>
      </c>
      <c r="B75" s="428">
        <v>12</v>
      </c>
      <c r="C75" s="428">
        <v>4</v>
      </c>
      <c r="D75" s="428" t="s">
        <v>297</v>
      </c>
      <c r="E75" s="429" t="s">
        <v>298</v>
      </c>
    </row>
    <row r="76" spans="1:5" x14ac:dyDescent="0.35">
      <c r="A76" s="428" t="s">
        <v>299</v>
      </c>
      <c r="B76" s="428">
        <v>12</v>
      </c>
      <c r="C76" s="428">
        <v>5</v>
      </c>
      <c r="D76" s="428" t="s">
        <v>300</v>
      </c>
      <c r="E76" s="429" t="s">
        <v>301</v>
      </c>
    </row>
    <row r="77" spans="1:5" x14ac:dyDescent="0.35">
      <c r="A77" s="428" t="s">
        <v>302</v>
      </c>
      <c r="B77" s="428">
        <v>12</v>
      </c>
      <c r="C77" s="428">
        <v>6</v>
      </c>
      <c r="D77" s="428" t="s">
        <v>303</v>
      </c>
      <c r="E77" s="429" t="s">
        <v>304</v>
      </c>
    </row>
    <row r="78" spans="1:5" x14ac:dyDescent="0.35">
      <c r="A78" s="428" t="s">
        <v>305</v>
      </c>
      <c r="B78" s="428">
        <v>12</v>
      </c>
      <c r="C78" s="428">
        <v>7</v>
      </c>
      <c r="D78" s="428" t="s">
        <v>306</v>
      </c>
      <c r="E78" s="429" t="s">
        <v>307</v>
      </c>
    </row>
    <row r="79" spans="1:5" x14ac:dyDescent="0.35">
      <c r="A79" s="428" t="s">
        <v>308</v>
      </c>
      <c r="B79" s="428">
        <v>12</v>
      </c>
      <c r="C79" s="428">
        <v>8</v>
      </c>
      <c r="D79" s="428" t="s">
        <v>309</v>
      </c>
      <c r="E79" s="429" t="s">
        <v>310</v>
      </c>
    </row>
    <row r="80" spans="1:5" x14ac:dyDescent="0.35">
      <c r="A80" s="428" t="s">
        <v>311</v>
      </c>
      <c r="B80" s="428">
        <v>12</v>
      </c>
      <c r="C80" s="428">
        <v>9</v>
      </c>
      <c r="D80" s="428" t="s">
        <v>312</v>
      </c>
      <c r="E80" s="429" t="s">
        <v>313</v>
      </c>
    </row>
    <row r="81" spans="1:5" x14ac:dyDescent="0.35">
      <c r="A81" s="428" t="s">
        <v>314</v>
      </c>
      <c r="B81" s="428">
        <v>13</v>
      </c>
      <c r="C81" s="428">
        <v>1</v>
      </c>
      <c r="D81" s="428" t="s">
        <v>315</v>
      </c>
      <c r="E81" s="429" t="s">
        <v>316</v>
      </c>
    </row>
    <row r="82" spans="1:5" x14ac:dyDescent="0.35">
      <c r="A82" s="428" t="s">
        <v>317</v>
      </c>
      <c r="B82" s="428">
        <v>13</v>
      </c>
      <c r="C82" s="428">
        <v>10</v>
      </c>
      <c r="D82" s="428" t="s">
        <v>318</v>
      </c>
      <c r="E82" s="429" t="s">
        <v>319</v>
      </c>
    </row>
    <row r="83" spans="1:5" x14ac:dyDescent="0.35">
      <c r="A83" s="426" t="s">
        <v>320</v>
      </c>
      <c r="B83" s="426">
        <v>13</v>
      </c>
      <c r="C83" s="426">
        <v>2</v>
      </c>
      <c r="D83" s="426" t="s">
        <v>321</v>
      </c>
    </row>
    <row r="84" spans="1:5" x14ac:dyDescent="0.35">
      <c r="A84" s="428" t="s">
        <v>322</v>
      </c>
      <c r="B84" s="428">
        <v>13</v>
      </c>
      <c r="C84" s="428">
        <v>3</v>
      </c>
      <c r="D84" s="428" t="s">
        <v>323</v>
      </c>
      <c r="E84" s="429" t="s">
        <v>324</v>
      </c>
    </row>
    <row r="85" spans="1:5" x14ac:dyDescent="0.35">
      <c r="A85" s="426" t="s">
        <v>325</v>
      </c>
      <c r="B85" s="426">
        <v>13</v>
      </c>
      <c r="C85" s="426">
        <v>4</v>
      </c>
      <c r="D85" s="426" t="s">
        <v>326</v>
      </c>
    </row>
    <row r="86" spans="1:5" x14ac:dyDescent="0.35">
      <c r="A86" s="428" t="s">
        <v>327</v>
      </c>
      <c r="B86" s="428">
        <v>13</v>
      </c>
      <c r="C86" s="428">
        <v>5</v>
      </c>
      <c r="D86" s="428" t="s">
        <v>328</v>
      </c>
      <c r="E86" s="427" t="s">
        <v>329</v>
      </c>
    </row>
    <row r="87" spans="1:5" x14ac:dyDescent="0.35">
      <c r="A87" s="428" t="s">
        <v>330</v>
      </c>
      <c r="B87" s="428">
        <v>13</v>
      </c>
      <c r="C87" s="428">
        <v>6</v>
      </c>
      <c r="D87" s="428" t="s">
        <v>331</v>
      </c>
      <c r="E87" s="429" t="s">
        <v>332</v>
      </c>
    </row>
    <row r="88" spans="1:5" x14ac:dyDescent="0.35">
      <c r="A88" s="428" t="s">
        <v>333</v>
      </c>
      <c r="B88" s="428">
        <v>13</v>
      </c>
      <c r="C88" s="428">
        <v>7</v>
      </c>
      <c r="D88" s="428" t="s">
        <v>334</v>
      </c>
      <c r="E88" s="429" t="s">
        <v>335</v>
      </c>
    </row>
    <row r="89" spans="1:5" x14ac:dyDescent="0.35">
      <c r="A89" s="428" t="s">
        <v>336</v>
      </c>
      <c r="B89" s="428">
        <v>13</v>
      </c>
      <c r="C89" s="428">
        <v>8</v>
      </c>
      <c r="D89" s="428" t="s">
        <v>337</v>
      </c>
      <c r="E89" s="429" t="s">
        <v>338</v>
      </c>
    </row>
    <row r="90" spans="1:5" x14ac:dyDescent="0.35">
      <c r="A90" s="428" t="s">
        <v>339</v>
      </c>
      <c r="B90" s="428">
        <v>13</v>
      </c>
      <c r="C90" s="428">
        <v>9</v>
      </c>
      <c r="D90" s="428" t="s">
        <v>340</v>
      </c>
      <c r="E90" s="429" t="s">
        <v>341</v>
      </c>
    </row>
    <row r="91" spans="1:5" x14ac:dyDescent="0.35">
      <c r="A91" s="428" t="s">
        <v>342</v>
      </c>
      <c r="B91" s="428">
        <v>14</v>
      </c>
      <c r="C91" s="428">
        <v>1</v>
      </c>
      <c r="D91" s="428" t="s">
        <v>343</v>
      </c>
      <c r="E91" s="429" t="s">
        <v>344</v>
      </c>
    </row>
    <row r="92" spans="1:5" x14ac:dyDescent="0.35">
      <c r="A92" s="426" t="s">
        <v>345</v>
      </c>
      <c r="B92" s="426">
        <v>14</v>
      </c>
      <c r="C92" s="426">
        <v>10</v>
      </c>
      <c r="D92" s="426" t="s">
        <v>346</v>
      </c>
    </row>
    <row r="93" spans="1:5" x14ac:dyDescent="0.35">
      <c r="A93" s="426" t="s">
        <v>347</v>
      </c>
      <c r="B93" s="426">
        <v>14</v>
      </c>
      <c r="C93" s="426">
        <v>11</v>
      </c>
      <c r="D93" s="426" t="s">
        <v>348</v>
      </c>
    </row>
    <row r="94" spans="1:5" x14ac:dyDescent="0.35">
      <c r="A94" s="426" t="s">
        <v>349</v>
      </c>
      <c r="B94" s="426">
        <v>14</v>
      </c>
      <c r="C94" s="426">
        <v>12</v>
      </c>
      <c r="D94" s="426" t="s">
        <v>350</v>
      </c>
    </row>
    <row r="95" spans="1:5" x14ac:dyDescent="0.35">
      <c r="A95" s="426" t="s">
        <v>351</v>
      </c>
      <c r="B95" s="426">
        <v>14</v>
      </c>
      <c r="C95" s="426">
        <v>13</v>
      </c>
      <c r="D95" s="426" t="s">
        <v>352</v>
      </c>
    </row>
    <row r="96" spans="1:5" x14ac:dyDescent="0.35">
      <c r="A96" s="426" t="s">
        <v>353</v>
      </c>
      <c r="B96" s="426">
        <v>14</v>
      </c>
      <c r="C96" s="426">
        <v>14</v>
      </c>
      <c r="D96" s="426" t="s">
        <v>354</v>
      </c>
    </row>
    <row r="97" spans="1:5" x14ac:dyDescent="0.35">
      <c r="A97" s="426" t="s">
        <v>355</v>
      </c>
      <c r="B97" s="426">
        <v>14</v>
      </c>
      <c r="C97" s="426">
        <v>15</v>
      </c>
      <c r="D97" s="426" t="s">
        <v>356</v>
      </c>
    </row>
    <row r="98" spans="1:5" x14ac:dyDescent="0.35">
      <c r="A98" s="426" t="s">
        <v>357</v>
      </c>
      <c r="B98" s="426">
        <v>14</v>
      </c>
      <c r="C98" s="426">
        <v>16</v>
      </c>
      <c r="D98" s="426" t="s">
        <v>358</v>
      </c>
    </row>
    <row r="99" spans="1:5" x14ac:dyDescent="0.35">
      <c r="A99" s="428" t="s">
        <v>359</v>
      </c>
      <c r="B99" s="428">
        <v>14</v>
      </c>
      <c r="C99" s="428">
        <v>17</v>
      </c>
      <c r="D99" s="428" t="s">
        <v>360</v>
      </c>
      <c r="E99" s="429" t="s">
        <v>361</v>
      </c>
    </row>
    <row r="100" spans="1:5" x14ac:dyDescent="0.35">
      <c r="A100" s="428" t="s">
        <v>362</v>
      </c>
      <c r="B100" s="428">
        <v>14</v>
      </c>
      <c r="C100" s="428">
        <v>18</v>
      </c>
      <c r="D100" s="428" t="s">
        <v>363</v>
      </c>
      <c r="E100" s="429" t="s">
        <v>364</v>
      </c>
    </row>
    <row r="101" spans="1:5" x14ac:dyDescent="0.35">
      <c r="A101" s="428" t="s">
        <v>365</v>
      </c>
      <c r="B101" s="428">
        <v>14</v>
      </c>
      <c r="C101" s="428">
        <v>19</v>
      </c>
      <c r="D101" s="428" t="s">
        <v>366</v>
      </c>
      <c r="E101" s="429" t="s">
        <v>367</v>
      </c>
    </row>
    <row r="102" spans="1:5" x14ac:dyDescent="0.35">
      <c r="A102" s="426" t="s">
        <v>368</v>
      </c>
      <c r="B102" s="426">
        <v>14</v>
      </c>
      <c r="C102" s="426">
        <v>2</v>
      </c>
      <c r="D102" s="426" t="s">
        <v>369</v>
      </c>
    </row>
    <row r="103" spans="1:5" x14ac:dyDescent="0.35">
      <c r="A103" s="428" t="s">
        <v>370</v>
      </c>
      <c r="B103" s="428">
        <v>14</v>
      </c>
      <c r="C103" s="428">
        <v>20</v>
      </c>
      <c r="D103" s="428" t="s">
        <v>371</v>
      </c>
      <c r="E103" s="429" t="s">
        <v>372</v>
      </c>
    </row>
    <row r="104" spans="1:5" x14ac:dyDescent="0.35">
      <c r="A104" s="426" t="s">
        <v>373</v>
      </c>
      <c r="B104" s="426">
        <v>14</v>
      </c>
      <c r="C104" s="426">
        <v>21</v>
      </c>
      <c r="D104" s="426" t="s">
        <v>374</v>
      </c>
    </row>
    <row r="105" spans="1:5" x14ac:dyDescent="0.35">
      <c r="A105" s="426" t="s">
        <v>375</v>
      </c>
      <c r="B105" s="426">
        <v>14</v>
      </c>
      <c r="C105" s="426">
        <v>22</v>
      </c>
      <c r="D105" s="426" t="s">
        <v>376</v>
      </c>
    </row>
    <row r="106" spans="1:5" x14ac:dyDescent="0.35">
      <c r="A106" s="426" t="s">
        <v>377</v>
      </c>
      <c r="B106" s="426">
        <v>14</v>
      </c>
      <c r="C106" s="426">
        <v>23</v>
      </c>
      <c r="D106" s="426" t="s">
        <v>378</v>
      </c>
    </row>
    <row r="107" spans="1:5" x14ac:dyDescent="0.35">
      <c r="A107" s="428" t="s">
        <v>379</v>
      </c>
      <c r="B107" s="428">
        <v>14</v>
      </c>
      <c r="C107" s="428">
        <v>3</v>
      </c>
      <c r="D107" s="428" t="s">
        <v>380</v>
      </c>
      <c r="E107" s="429" t="s">
        <v>381</v>
      </c>
    </row>
    <row r="108" spans="1:5" x14ac:dyDescent="0.35">
      <c r="A108" s="428" t="s">
        <v>382</v>
      </c>
      <c r="B108" s="428">
        <v>14</v>
      </c>
      <c r="C108" s="428">
        <v>4</v>
      </c>
      <c r="D108" s="428" t="s">
        <v>383</v>
      </c>
      <c r="E108" s="429" t="s">
        <v>384</v>
      </c>
    </row>
    <row r="109" spans="1:5" x14ac:dyDescent="0.35">
      <c r="A109" s="428" t="s">
        <v>385</v>
      </c>
      <c r="B109" s="428">
        <v>14</v>
      </c>
      <c r="C109" s="428">
        <v>5</v>
      </c>
      <c r="D109" s="428" t="s">
        <v>386</v>
      </c>
      <c r="E109" s="429" t="s">
        <v>387</v>
      </c>
    </row>
    <row r="110" spans="1:5" x14ac:dyDescent="0.35">
      <c r="A110" s="428" t="s">
        <v>388</v>
      </c>
      <c r="B110" s="428">
        <v>14</v>
      </c>
      <c r="C110" s="428">
        <v>6</v>
      </c>
      <c r="D110" s="428" t="s">
        <v>389</v>
      </c>
      <c r="E110" s="429" t="s">
        <v>390</v>
      </c>
    </row>
    <row r="111" spans="1:5" x14ac:dyDescent="0.35">
      <c r="A111" s="428" t="s">
        <v>391</v>
      </c>
      <c r="B111" s="428">
        <v>14</v>
      </c>
      <c r="C111" s="428">
        <v>7</v>
      </c>
      <c r="D111" s="428" t="s">
        <v>392</v>
      </c>
      <c r="E111" s="429" t="s">
        <v>393</v>
      </c>
    </row>
    <row r="112" spans="1:5" x14ac:dyDescent="0.35">
      <c r="A112" s="428" t="s">
        <v>394</v>
      </c>
      <c r="B112" s="428">
        <v>14</v>
      </c>
      <c r="C112" s="428">
        <v>8</v>
      </c>
      <c r="D112" s="428" t="s">
        <v>395</v>
      </c>
      <c r="E112" s="429" t="s">
        <v>396</v>
      </c>
    </row>
    <row r="113" spans="1:5" x14ac:dyDescent="0.35">
      <c r="A113" s="428" t="s">
        <v>397</v>
      </c>
      <c r="B113" s="428">
        <v>14</v>
      </c>
      <c r="C113" s="428">
        <v>9</v>
      </c>
      <c r="D113" s="428" t="s">
        <v>398</v>
      </c>
      <c r="E113" s="429" t="s">
        <v>399</v>
      </c>
    </row>
    <row r="114" spans="1:5" x14ac:dyDescent="0.35">
      <c r="A114" s="426" t="s">
        <v>400</v>
      </c>
      <c r="B114" s="426">
        <v>11</v>
      </c>
      <c r="C114" s="426">
        <v>1</v>
      </c>
      <c r="D114" s="426" t="s">
        <v>401</v>
      </c>
    </row>
    <row r="115" spans="1:5" x14ac:dyDescent="0.35">
      <c r="A115" s="428" t="s">
        <v>402</v>
      </c>
      <c r="B115" s="428">
        <v>11</v>
      </c>
      <c r="C115" s="423">
        <v>10</v>
      </c>
      <c r="D115" s="428" t="s">
        <v>403</v>
      </c>
      <c r="E115" s="429" t="s">
        <v>404</v>
      </c>
    </row>
    <row r="116" spans="1:5" x14ac:dyDescent="0.35">
      <c r="A116" s="428" t="s">
        <v>405</v>
      </c>
      <c r="B116" s="428">
        <v>11</v>
      </c>
      <c r="C116" s="423">
        <v>11</v>
      </c>
      <c r="D116" s="428" t="s">
        <v>406</v>
      </c>
      <c r="E116" s="429" t="s">
        <v>407</v>
      </c>
    </row>
    <row r="117" spans="1:5" x14ac:dyDescent="0.35">
      <c r="A117" s="428" t="s">
        <v>408</v>
      </c>
      <c r="B117" s="428">
        <v>11</v>
      </c>
      <c r="C117" s="423">
        <v>12</v>
      </c>
      <c r="D117" s="428" t="s">
        <v>409</v>
      </c>
      <c r="E117" s="429" t="s">
        <v>410</v>
      </c>
    </row>
    <row r="118" spans="1:5" x14ac:dyDescent="0.35">
      <c r="A118" s="428" t="s">
        <v>411</v>
      </c>
      <c r="B118" s="428">
        <v>11</v>
      </c>
      <c r="C118" s="423">
        <v>13</v>
      </c>
      <c r="D118" s="428" t="s">
        <v>412</v>
      </c>
      <c r="E118" s="429" t="s">
        <v>413</v>
      </c>
    </row>
    <row r="119" spans="1:5" x14ac:dyDescent="0.35">
      <c r="A119" s="426" t="s">
        <v>414</v>
      </c>
      <c r="B119" s="426">
        <v>11</v>
      </c>
      <c r="C119" s="423">
        <v>14</v>
      </c>
      <c r="D119" s="426" t="s">
        <v>415</v>
      </c>
    </row>
    <row r="120" spans="1:5" x14ac:dyDescent="0.35">
      <c r="A120" s="428" t="s">
        <v>416</v>
      </c>
      <c r="B120" s="428">
        <v>11</v>
      </c>
      <c r="C120" s="423">
        <v>15</v>
      </c>
      <c r="D120" s="428" t="s">
        <v>417</v>
      </c>
      <c r="E120" s="429" t="s">
        <v>418</v>
      </c>
    </row>
    <row r="121" spans="1:5" x14ac:dyDescent="0.35">
      <c r="A121" s="428" t="s">
        <v>419</v>
      </c>
      <c r="B121" s="428">
        <v>11</v>
      </c>
      <c r="C121" s="423">
        <v>16</v>
      </c>
      <c r="D121" s="428" t="s">
        <v>420</v>
      </c>
      <c r="E121" s="429" t="s">
        <v>421</v>
      </c>
    </row>
    <row r="122" spans="1:5" x14ac:dyDescent="0.35">
      <c r="A122" s="426" t="s">
        <v>422</v>
      </c>
      <c r="B122" s="426">
        <v>11</v>
      </c>
      <c r="C122" s="423">
        <v>17</v>
      </c>
      <c r="D122" s="426" t="s">
        <v>423</v>
      </c>
    </row>
    <row r="123" spans="1:5" x14ac:dyDescent="0.35">
      <c r="A123" s="428" t="s">
        <v>424</v>
      </c>
      <c r="B123" s="428">
        <v>11</v>
      </c>
      <c r="C123" s="428">
        <v>2</v>
      </c>
      <c r="D123" s="428" t="s">
        <v>425</v>
      </c>
      <c r="E123" s="429" t="s">
        <v>426</v>
      </c>
    </row>
    <row r="124" spans="1:5" x14ac:dyDescent="0.35">
      <c r="A124" s="428" t="s">
        <v>427</v>
      </c>
      <c r="B124" s="428">
        <v>11</v>
      </c>
      <c r="C124" s="428">
        <v>3</v>
      </c>
      <c r="D124" s="428" t="s">
        <v>428</v>
      </c>
      <c r="E124" s="429" t="s">
        <v>429</v>
      </c>
    </row>
    <row r="125" spans="1:5" x14ac:dyDescent="0.35">
      <c r="A125" s="426" t="s">
        <v>430</v>
      </c>
      <c r="B125" s="426">
        <v>11</v>
      </c>
      <c r="C125" s="423">
        <v>4</v>
      </c>
      <c r="D125" s="426" t="s">
        <v>431</v>
      </c>
    </row>
    <row r="126" spans="1:5" x14ac:dyDescent="0.35">
      <c r="A126" s="428" t="s">
        <v>432</v>
      </c>
      <c r="B126" s="428">
        <v>11</v>
      </c>
      <c r="C126" s="423">
        <v>5</v>
      </c>
      <c r="D126" s="428" t="s">
        <v>433</v>
      </c>
      <c r="E126" s="429" t="s">
        <v>434</v>
      </c>
    </row>
    <row r="127" spans="1:5" x14ac:dyDescent="0.35">
      <c r="A127" s="426" t="s">
        <v>435</v>
      </c>
      <c r="B127" s="426">
        <v>11</v>
      </c>
      <c r="C127" s="423">
        <v>6</v>
      </c>
      <c r="D127" s="426" t="s">
        <v>436</v>
      </c>
    </row>
    <row r="128" spans="1:5" x14ac:dyDescent="0.35">
      <c r="A128" s="428" t="s">
        <v>437</v>
      </c>
      <c r="B128" s="428">
        <v>11</v>
      </c>
      <c r="C128" s="423">
        <v>7</v>
      </c>
      <c r="D128" s="428" t="s">
        <v>438</v>
      </c>
      <c r="E128" s="429" t="s">
        <v>439</v>
      </c>
    </row>
    <row r="129" spans="1:5" x14ac:dyDescent="0.35">
      <c r="A129" s="428" t="s">
        <v>440</v>
      </c>
      <c r="B129" s="428">
        <v>11</v>
      </c>
      <c r="C129" s="423">
        <v>8</v>
      </c>
      <c r="D129" s="428" t="s">
        <v>441</v>
      </c>
      <c r="E129" s="429" t="s">
        <v>442</v>
      </c>
    </row>
    <row r="130" spans="1:5" x14ac:dyDescent="0.35">
      <c r="A130" s="428" t="s">
        <v>443</v>
      </c>
      <c r="B130" s="428">
        <v>11</v>
      </c>
      <c r="C130" s="423">
        <v>9</v>
      </c>
      <c r="D130" s="428" t="s">
        <v>444</v>
      </c>
      <c r="E130" s="429" t="s">
        <v>445</v>
      </c>
    </row>
    <row r="131" spans="1:5" x14ac:dyDescent="0.35">
      <c r="A131" t="s">
        <v>446</v>
      </c>
      <c r="B131">
        <v>17</v>
      </c>
      <c r="C131">
        <v>0</v>
      </c>
      <c r="D131" t="s">
        <v>447</v>
      </c>
    </row>
    <row r="132" spans="1:5" x14ac:dyDescent="0.35">
      <c r="A132" t="s">
        <v>448</v>
      </c>
      <c r="B132">
        <v>17</v>
      </c>
      <c r="C132">
        <v>1</v>
      </c>
      <c r="D132" t="s">
        <v>449</v>
      </c>
    </row>
    <row r="133" spans="1:5" x14ac:dyDescent="0.35">
      <c r="A133" t="s">
        <v>450</v>
      </c>
      <c r="B133">
        <v>17</v>
      </c>
      <c r="C133">
        <v>10</v>
      </c>
      <c r="D133" t="s">
        <v>451</v>
      </c>
    </row>
    <row r="134" spans="1:5" x14ac:dyDescent="0.35">
      <c r="A134" t="s">
        <v>452</v>
      </c>
      <c r="B134">
        <v>17</v>
      </c>
      <c r="C134">
        <v>100</v>
      </c>
      <c r="D134" t="s">
        <v>453</v>
      </c>
    </row>
    <row r="135" spans="1:5" x14ac:dyDescent="0.35">
      <c r="A135" t="s">
        <v>454</v>
      </c>
      <c r="B135">
        <v>17</v>
      </c>
      <c r="C135">
        <v>101</v>
      </c>
      <c r="D135" t="s">
        <v>455</v>
      </c>
    </row>
    <row r="136" spans="1:5" x14ac:dyDescent="0.35">
      <c r="A136" t="s">
        <v>456</v>
      </c>
      <c r="B136">
        <v>17</v>
      </c>
      <c r="C136">
        <v>102</v>
      </c>
      <c r="D136" t="s">
        <v>457</v>
      </c>
    </row>
    <row r="137" spans="1:5" x14ac:dyDescent="0.35">
      <c r="A137" t="s">
        <v>458</v>
      </c>
      <c r="B137">
        <v>17</v>
      </c>
      <c r="C137">
        <v>103</v>
      </c>
      <c r="D137" t="s">
        <v>459</v>
      </c>
    </row>
    <row r="138" spans="1:5" x14ac:dyDescent="0.35">
      <c r="A138" t="s">
        <v>460</v>
      </c>
      <c r="B138">
        <v>17</v>
      </c>
      <c r="C138">
        <v>104</v>
      </c>
      <c r="D138" t="s">
        <v>461</v>
      </c>
    </row>
    <row r="139" spans="1:5" x14ac:dyDescent="0.35">
      <c r="A139" t="s">
        <v>462</v>
      </c>
      <c r="B139">
        <v>17</v>
      </c>
      <c r="C139">
        <v>105</v>
      </c>
      <c r="D139" t="s">
        <v>463</v>
      </c>
    </row>
    <row r="140" spans="1:5" x14ac:dyDescent="0.35">
      <c r="A140" t="s">
        <v>464</v>
      </c>
      <c r="B140">
        <v>17</v>
      </c>
      <c r="C140">
        <v>106</v>
      </c>
      <c r="D140" t="s">
        <v>465</v>
      </c>
    </row>
    <row r="141" spans="1:5" x14ac:dyDescent="0.35">
      <c r="A141" t="s">
        <v>466</v>
      </c>
      <c r="B141">
        <v>17</v>
      </c>
      <c r="C141">
        <v>107</v>
      </c>
      <c r="D141" t="s">
        <v>467</v>
      </c>
    </row>
    <row r="142" spans="1:5" x14ac:dyDescent="0.35">
      <c r="A142" t="s">
        <v>468</v>
      </c>
      <c r="B142">
        <v>17</v>
      </c>
      <c r="C142">
        <v>108</v>
      </c>
      <c r="D142" t="s">
        <v>469</v>
      </c>
    </row>
    <row r="143" spans="1:5" x14ac:dyDescent="0.35">
      <c r="A143" t="s">
        <v>470</v>
      </c>
      <c r="B143">
        <v>17</v>
      </c>
      <c r="C143">
        <v>109</v>
      </c>
      <c r="D143" t="s">
        <v>471</v>
      </c>
    </row>
    <row r="144" spans="1:5" x14ac:dyDescent="0.35">
      <c r="A144" t="s">
        <v>472</v>
      </c>
      <c r="B144">
        <v>17</v>
      </c>
      <c r="C144">
        <v>11</v>
      </c>
      <c r="D144" t="s">
        <v>473</v>
      </c>
    </row>
    <row r="145" spans="1:4" x14ac:dyDescent="0.35">
      <c r="A145" t="s">
        <v>474</v>
      </c>
      <c r="B145">
        <v>17</v>
      </c>
      <c r="C145">
        <v>110</v>
      </c>
      <c r="D145" t="s">
        <v>475</v>
      </c>
    </row>
    <row r="146" spans="1:4" x14ac:dyDescent="0.35">
      <c r="A146" t="s">
        <v>476</v>
      </c>
      <c r="B146">
        <v>17</v>
      </c>
      <c r="C146">
        <v>111</v>
      </c>
      <c r="D146" t="s">
        <v>477</v>
      </c>
    </row>
    <row r="147" spans="1:4" x14ac:dyDescent="0.35">
      <c r="A147" t="s">
        <v>478</v>
      </c>
      <c r="B147">
        <v>17</v>
      </c>
      <c r="C147">
        <v>112</v>
      </c>
      <c r="D147" t="s">
        <v>479</v>
      </c>
    </row>
    <row r="148" spans="1:4" x14ac:dyDescent="0.35">
      <c r="A148" t="s">
        <v>480</v>
      </c>
      <c r="B148">
        <v>17</v>
      </c>
      <c r="C148">
        <v>113</v>
      </c>
      <c r="D148" t="s">
        <v>481</v>
      </c>
    </row>
    <row r="149" spans="1:4" x14ac:dyDescent="0.35">
      <c r="A149" t="s">
        <v>482</v>
      </c>
      <c r="B149">
        <v>17</v>
      </c>
      <c r="C149">
        <v>114</v>
      </c>
      <c r="D149" t="s">
        <v>483</v>
      </c>
    </row>
    <row r="150" spans="1:4" x14ac:dyDescent="0.35">
      <c r="A150" t="s">
        <v>484</v>
      </c>
      <c r="B150">
        <v>17</v>
      </c>
      <c r="C150">
        <v>115</v>
      </c>
      <c r="D150" t="s">
        <v>485</v>
      </c>
    </row>
    <row r="151" spans="1:4" x14ac:dyDescent="0.35">
      <c r="A151" t="s">
        <v>486</v>
      </c>
      <c r="B151">
        <v>17</v>
      </c>
      <c r="C151">
        <v>116</v>
      </c>
      <c r="D151" t="s">
        <v>487</v>
      </c>
    </row>
    <row r="152" spans="1:4" x14ac:dyDescent="0.35">
      <c r="A152" t="s">
        <v>488</v>
      </c>
      <c r="B152">
        <v>17</v>
      </c>
      <c r="C152">
        <v>117</v>
      </c>
      <c r="D152" t="s">
        <v>489</v>
      </c>
    </row>
    <row r="153" spans="1:4" x14ac:dyDescent="0.35">
      <c r="A153" t="s">
        <v>490</v>
      </c>
      <c r="B153">
        <v>17</v>
      </c>
      <c r="C153">
        <v>12</v>
      </c>
      <c r="D153" t="s">
        <v>491</v>
      </c>
    </row>
    <row r="154" spans="1:4" x14ac:dyDescent="0.35">
      <c r="A154" t="s">
        <v>492</v>
      </c>
      <c r="B154">
        <v>17</v>
      </c>
      <c r="C154">
        <v>13</v>
      </c>
      <c r="D154" t="s">
        <v>493</v>
      </c>
    </row>
    <row r="155" spans="1:4" x14ac:dyDescent="0.35">
      <c r="A155" t="s">
        <v>494</v>
      </c>
      <c r="B155">
        <v>17</v>
      </c>
      <c r="C155">
        <v>14</v>
      </c>
      <c r="D155" t="s">
        <v>495</v>
      </c>
    </row>
    <row r="156" spans="1:4" x14ac:dyDescent="0.35">
      <c r="A156" t="s">
        <v>496</v>
      </c>
      <c r="B156">
        <v>17</v>
      </c>
      <c r="C156">
        <v>15</v>
      </c>
      <c r="D156" t="s">
        <v>497</v>
      </c>
    </row>
    <row r="157" spans="1:4" x14ac:dyDescent="0.35">
      <c r="A157" t="s">
        <v>498</v>
      </c>
      <c r="B157">
        <v>17</v>
      </c>
      <c r="C157">
        <v>16</v>
      </c>
      <c r="D157" t="s">
        <v>499</v>
      </c>
    </row>
    <row r="158" spans="1:4" x14ac:dyDescent="0.35">
      <c r="A158" t="s">
        <v>500</v>
      </c>
      <c r="B158">
        <v>17</v>
      </c>
      <c r="C158">
        <v>17</v>
      </c>
      <c r="D158" t="s">
        <v>501</v>
      </c>
    </row>
    <row r="159" spans="1:4" x14ac:dyDescent="0.35">
      <c r="A159" t="s">
        <v>502</v>
      </c>
      <c r="B159">
        <v>17</v>
      </c>
      <c r="C159">
        <v>18</v>
      </c>
      <c r="D159" t="s">
        <v>503</v>
      </c>
    </row>
    <row r="160" spans="1:4" x14ac:dyDescent="0.35">
      <c r="A160" t="s">
        <v>504</v>
      </c>
      <c r="B160">
        <v>17</v>
      </c>
      <c r="C160">
        <v>19</v>
      </c>
      <c r="D160" t="s">
        <v>505</v>
      </c>
    </row>
    <row r="161" spans="1:4" x14ac:dyDescent="0.35">
      <c r="A161" t="s">
        <v>506</v>
      </c>
      <c r="B161">
        <v>17</v>
      </c>
      <c r="C161">
        <v>2</v>
      </c>
      <c r="D161" t="s">
        <v>507</v>
      </c>
    </row>
    <row r="162" spans="1:4" x14ac:dyDescent="0.35">
      <c r="A162" t="s">
        <v>508</v>
      </c>
      <c r="B162">
        <v>17</v>
      </c>
      <c r="C162">
        <v>20</v>
      </c>
      <c r="D162" t="s">
        <v>509</v>
      </c>
    </row>
    <row r="163" spans="1:4" x14ac:dyDescent="0.35">
      <c r="A163" t="s">
        <v>510</v>
      </c>
      <c r="B163">
        <v>17</v>
      </c>
      <c r="C163">
        <v>21</v>
      </c>
      <c r="D163" t="s">
        <v>511</v>
      </c>
    </row>
    <row r="164" spans="1:4" x14ac:dyDescent="0.35">
      <c r="A164" t="s">
        <v>512</v>
      </c>
      <c r="B164">
        <v>17</v>
      </c>
      <c r="C164">
        <v>22</v>
      </c>
      <c r="D164" t="s">
        <v>513</v>
      </c>
    </row>
    <row r="165" spans="1:4" x14ac:dyDescent="0.35">
      <c r="A165" t="s">
        <v>514</v>
      </c>
      <c r="B165">
        <v>17</v>
      </c>
      <c r="C165">
        <v>23</v>
      </c>
      <c r="D165" t="s">
        <v>515</v>
      </c>
    </row>
    <row r="166" spans="1:4" x14ac:dyDescent="0.35">
      <c r="A166" t="s">
        <v>516</v>
      </c>
      <c r="B166">
        <v>17</v>
      </c>
      <c r="C166">
        <v>24</v>
      </c>
      <c r="D166" t="s">
        <v>517</v>
      </c>
    </row>
    <row r="167" spans="1:4" x14ac:dyDescent="0.35">
      <c r="A167" t="s">
        <v>518</v>
      </c>
      <c r="B167">
        <v>17</v>
      </c>
      <c r="C167">
        <v>25</v>
      </c>
      <c r="D167" t="s">
        <v>519</v>
      </c>
    </row>
    <row r="168" spans="1:4" x14ac:dyDescent="0.35">
      <c r="A168" t="s">
        <v>520</v>
      </c>
      <c r="B168">
        <v>17</v>
      </c>
      <c r="C168">
        <v>26</v>
      </c>
      <c r="D168" t="s">
        <v>521</v>
      </c>
    </row>
    <row r="169" spans="1:4" x14ac:dyDescent="0.35">
      <c r="A169" t="s">
        <v>522</v>
      </c>
      <c r="B169">
        <v>17</v>
      </c>
      <c r="C169">
        <v>27</v>
      </c>
      <c r="D169" t="s">
        <v>523</v>
      </c>
    </row>
    <row r="170" spans="1:4" x14ac:dyDescent="0.35">
      <c r="A170" t="s">
        <v>524</v>
      </c>
      <c r="B170">
        <v>17</v>
      </c>
      <c r="C170">
        <v>28</v>
      </c>
      <c r="D170" t="s">
        <v>525</v>
      </c>
    </row>
    <row r="171" spans="1:4" x14ac:dyDescent="0.35">
      <c r="A171" t="s">
        <v>526</v>
      </c>
      <c r="B171">
        <v>17</v>
      </c>
      <c r="C171">
        <v>29</v>
      </c>
      <c r="D171" t="s">
        <v>527</v>
      </c>
    </row>
    <row r="172" spans="1:4" x14ac:dyDescent="0.35">
      <c r="A172" t="s">
        <v>528</v>
      </c>
      <c r="B172">
        <v>17</v>
      </c>
      <c r="C172">
        <v>3</v>
      </c>
      <c r="D172" t="s">
        <v>529</v>
      </c>
    </row>
    <row r="173" spans="1:4" x14ac:dyDescent="0.35">
      <c r="A173" t="s">
        <v>530</v>
      </c>
      <c r="B173">
        <v>17</v>
      </c>
      <c r="C173">
        <v>30</v>
      </c>
      <c r="D173" t="s">
        <v>531</v>
      </c>
    </row>
    <row r="174" spans="1:4" x14ac:dyDescent="0.35">
      <c r="A174" t="s">
        <v>532</v>
      </c>
      <c r="B174">
        <v>17</v>
      </c>
      <c r="C174">
        <v>31</v>
      </c>
      <c r="D174" t="s">
        <v>533</v>
      </c>
    </row>
    <row r="175" spans="1:4" x14ac:dyDescent="0.35">
      <c r="A175" t="s">
        <v>534</v>
      </c>
      <c r="B175">
        <v>17</v>
      </c>
      <c r="C175">
        <v>32</v>
      </c>
      <c r="D175" t="s">
        <v>535</v>
      </c>
    </row>
    <row r="176" spans="1:4" x14ac:dyDescent="0.35">
      <c r="A176" t="s">
        <v>536</v>
      </c>
      <c r="B176">
        <v>17</v>
      </c>
      <c r="C176">
        <v>33</v>
      </c>
      <c r="D176" t="s">
        <v>537</v>
      </c>
    </row>
    <row r="177" spans="1:4" x14ac:dyDescent="0.35">
      <c r="A177" t="s">
        <v>538</v>
      </c>
      <c r="B177">
        <v>17</v>
      </c>
      <c r="C177">
        <v>34</v>
      </c>
      <c r="D177" t="s">
        <v>539</v>
      </c>
    </row>
    <row r="178" spans="1:4" x14ac:dyDescent="0.35">
      <c r="A178" t="s">
        <v>540</v>
      </c>
      <c r="B178">
        <v>17</v>
      </c>
      <c r="C178">
        <v>35</v>
      </c>
      <c r="D178" t="s">
        <v>541</v>
      </c>
    </row>
    <row r="179" spans="1:4" x14ac:dyDescent="0.35">
      <c r="A179" t="s">
        <v>542</v>
      </c>
      <c r="B179">
        <v>17</v>
      </c>
      <c r="C179">
        <v>36</v>
      </c>
      <c r="D179" t="s">
        <v>543</v>
      </c>
    </row>
    <row r="180" spans="1:4" x14ac:dyDescent="0.35">
      <c r="A180" t="s">
        <v>544</v>
      </c>
      <c r="B180">
        <v>17</v>
      </c>
      <c r="C180">
        <v>37</v>
      </c>
      <c r="D180" t="s">
        <v>545</v>
      </c>
    </row>
    <row r="181" spans="1:4" x14ac:dyDescent="0.35">
      <c r="A181" t="s">
        <v>546</v>
      </c>
      <c r="B181">
        <v>17</v>
      </c>
      <c r="C181">
        <v>38</v>
      </c>
      <c r="D181" t="s">
        <v>547</v>
      </c>
    </row>
    <row r="182" spans="1:4" x14ac:dyDescent="0.35">
      <c r="A182" t="s">
        <v>548</v>
      </c>
      <c r="B182">
        <v>17</v>
      </c>
      <c r="C182">
        <v>39</v>
      </c>
      <c r="D182" t="s">
        <v>549</v>
      </c>
    </row>
    <row r="183" spans="1:4" x14ac:dyDescent="0.35">
      <c r="A183" t="s">
        <v>550</v>
      </c>
      <c r="B183">
        <v>17</v>
      </c>
      <c r="C183">
        <v>4</v>
      </c>
      <c r="D183" t="s">
        <v>551</v>
      </c>
    </row>
    <row r="184" spans="1:4" x14ac:dyDescent="0.35">
      <c r="A184" t="s">
        <v>552</v>
      </c>
      <c r="B184">
        <v>17</v>
      </c>
      <c r="C184">
        <v>40</v>
      </c>
      <c r="D184" t="s">
        <v>553</v>
      </c>
    </row>
    <row r="185" spans="1:4" x14ac:dyDescent="0.35">
      <c r="A185" t="s">
        <v>554</v>
      </c>
      <c r="B185">
        <v>17</v>
      </c>
      <c r="C185">
        <v>5</v>
      </c>
      <c r="D185" t="s">
        <v>555</v>
      </c>
    </row>
    <row r="186" spans="1:4" x14ac:dyDescent="0.35">
      <c r="A186" t="s">
        <v>556</v>
      </c>
      <c r="B186">
        <v>17</v>
      </c>
      <c r="C186">
        <v>6</v>
      </c>
      <c r="D186" t="s">
        <v>557</v>
      </c>
    </row>
    <row r="187" spans="1:4" x14ac:dyDescent="0.35">
      <c r="A187" t="s">
        <v>558</v>
      </c>
      <c r="B187">
        <v>17</v>
      </c>
      <c r="C187">
        <v>7</v>
      </c>
      <c r="D187" t="s">
        <v>559</v>
      </c>
    </row>
    <row r="188" spans="1:4" x14ac:dyDescent="0.35">
      <c r="A188" t="s">
        <v>560</v>
      </c>
      <c r="B188">
        <v>17</v>
      </c>
      <c r="C188">
        <v>8</v>
      </c>
      <c r="D188" t="s">
        <v>561</v>
      </c>
    </row>
    <row r="189" spans="1:4" x14ac:dyDescent="0.35">
      <c r="A189" t="s">
        <v>562</v>
      </c>
      <c r="B189">
        <v>17</v>
      </c>
      <c r="C189">
        <v>9</v>
      </c>
      <c r="D189" t="s">
        <v>563</v>
      </c>
    </row>
    <row r="190" spans="1:4" x14ac:dyDescent="0.35">
      <c r="A190" t="s">
        <v>564</v>
      </c>
      <c r="B190">
        <v>17</v>
      </c>
      <c r="C190">
        <v>99</v>
      </c>
      <c r="D190" t="s">
        <v>565</v>
      </c>
    </row>
    <row r="191" spans="1:4" x14ac:dyDescent="0.35">
      <c r="A191" t="s">
        <v>566</v>
      </c>
      <c r="B191">
        <v>2</v>
      </c>
      <c r="C191">
        <v>1</v>
      </c>
      <c r="D191" t="s">
        <v>567</v>
      </c>
    </row>
    <row r="192" spans="1:4" x14ac:dyDescent="0.35">
      <c r="A192" t="s">
        <v>568</v>
      </c>
      <c r="B192">
        <v>2</v>
      </c>
      <c r="C192">
        <v>2</v>
      </c>
      <c r="D192" t="s">
        <v>569</v>
      </c>
    </row>
    <row r="193" spans="1:5" x14ac:dyDescent="0.35">
      <c r="A193" t="s">
        <v>570</v>
      </c>
      <c r="B193">
        <v>2</v>
      </c>
      <c r="C193">
        <v>3</v>
      </c>
      <c r="D193" t="s">
        <v>571</v>
      </c>
    </row>
    <row r="194" spans="1:5" x14ac:dyDescent="0.35">
      <c r="A194" s="428" t="s">
        <v>572</v>
      </c>
      <c r="B194" s="428">
        <v>9</v>
      </c>
      <c r="C194" s="428">
        <v>1</v>
      </c>
      <c r="D194" s="428" t="s">
        <v>573</v>
      </c>
      <c r="E194" s="429" t="s">
        <v>574</v>
      </c>
    </row>
    <row r="195" spans="1:5" x14ac:dyDescent="0.35">
      <c r="A195" s="428" t="s">
        <v>575</v>
      </c>
      <c r="B195" s="428">
        <v>9</v>
      </c>
      <c r="C195" s="428">
        <v>10</v>
      </c>
      <c r="D195" s="428" t="s">
        <v>576</v>
      </c>
      <c r="E195" s="429" t="s">
        <v>577</v>
      </c>
    </row>
    <row r="196" spans="1:5" x14ac:dyDescent="0.35">
      <c r="A196" s="426" t="s">
        <v>578</v>
      </c>
      <c r="B196" s="426">
        <v>9</v>
      </c>
      <c r="C196" s="426">
        <v>11</v>
      </c>
      <c r="D196" s="426" t="s">
        <v>579</v>
      </c>
    </row>
    <row r="197" spans="1:5" x14ac:dyDescent="0.35">
      <c r="A197" s="428" t="s">
        <v>580</v>
      </c>
      <c r="B197" s="428">
        <v>9</v>
      </c>
      <c r="C197" s="428">
        <v>12</v>
      </c>
      <c r="D197" s="428" t="s">
        <v>581</v>
      </c>
      <c r="E197" s="429" t="s">
        <v>582</v>
      </c>
    </row>
    <row r="198" spans="1:5" x14ac:dyDescent="0.35">
      <c r="A198" s="428" t="s">
        <v>583</v>
      </c>
      <c r="B198" s="428">
        <v>9</v>
      </c>
      <c r="C198" s="428">
        <v>13</v>
      </c>
      <c r="D198" s="428" t="s">
        <v>584</v>
      </c>
      <c r="E198" s="429" t="s">
        <v>585</v>
      </c>
    </row>
    <row r="199" spans="1:5" x14ac:dyDescent="0.35">
      <c r="A199" s="426" t="s">
        <v>586</v>
      </c>
      <c r="B199" s="426">
        <v>9</v>
      </c>
      <c r="C199" s="426">
        <v>14</v>
      </c>
      <c r="D199" s="426" t="s">
        <v>587</v>
      </c>
    </row>
    <row r="200" spans="1:5" x14ac:dyDescent="0.35">
      <c r="A200" s="428" t="s">
        <v>588</v>
      </c>
      <c r="B200" s="428">
        <v>9</v>
      </c>
      <c r="C200" s="428">
        <v>15</v>
      </c>
      <c r="D200" s="428" t="s">
        <v>589</v>
      </c>
      <c r="E200" s="429" t="s">
        <v>590</v>
      </c>
    </row>
    <row r="201" spans="1:5" x14ac:dyDescent="0.35">
      <c r="A201" s="428" t="s">
        <v>591</v>
      </c>
      <c r="B201" s="428">
        <v>9</v>
      </c>
      <c r="C201" s="428">
        <v>16</v>
      </c>
      <c r="D201" s="428" t="s">
        <v>592</v>
      </c>
      <c r="E201" s="429" t="s">
        <v>593</v>
      </c>
    </row>
    <row r="202" spans="1:5" x14ac:dyDescent="0.35">
      <c r="A202" s="426" t="s">
        <v>594</v>
      </c>
      <c r="B202" s="426">
        <v>9</v>
      </c>
      <c r="C202" s="426">
        <v>17</v>
      </c>
      <c r="D202" s="426" t="s">
        <v>595</v>
      </c>
    </row>
    <row r="203" spans="1:5" x14ac:dyDescent="0.35">
      <c r="A203" s="426" t="s">
        <v>596</v>
      </c>
      <c r="B203" s="426">
        <v>9</v>
      </c>
      <c r="C203" s="426">
        <v>18</v>
      </c>
      <c r="D203" s="426" t="s">
        <v>597</v>
      </c>
    </row>
    <row r="204" spans="1:5" x14ac:dyDescent="0.35">
      <c r="A204" s="428" t="s">
        <v>598</v>
      </c>
      <c r="B204" s="428">
        <v>9</v>
      </c>
      <c r="C204" s="428">
        <v>2</v>
      </c>
      <c r="D204" s="428" t="s">
        <v>599</v>
      </c>
      <c r="E204" s="429" t="s">
        <v>600</v>
      </c>
    </row>
    <row r="205" spans="1:5" x14ac:dyDescent="0.35">
      <c r="A205" s="428" t="s">
        <v>601</v>
      </c>
      <c r="B205" s="428">
        <v>9</v>
      </c>
      <c r="C205" s="423">
        <v>20</v>
      </c>
      <c r="D205" s="428" t="s">
        <v>602</v>
      </c>
      <c r="E205" s="429" t="s">
        <v>603</v>
      </c>
    </row>
    <row r="206" spans="1:5" x14ac:dyDescent="0.35">
      <c r="A206" s="428" t="s">
        <v>604</v>
      </c>
      <c r="B206" s="428">
        <v>9</v>
      </c>
      <c r="C206" s="423">
        <v>21</v>
      </c>
      <c r="D206" s="428" t="s">
        <v>605</v>
      </c>
      <c r="E206" s="429" t="s">
        <v>606</v>
      </c>
    </row>
    <row r="207" spans="1:5" x14ac:dyDescent="0.35">
      <c r="A207" s="428" t="s">
        <v>607</v>
      </c>
      <c r="B207" s="428">
        <v>9</v>
      </c>
      <c r="C207" s="423">
        <v>22</v>
      </c>
      <c r="D207" s="428" t="s">
        <v>608</v>
      </c>
      <c r="E207" s="429" t="s">
        <v>609</v>
      </c>
    </row>
    <row r="208" spans="1:5" x14ac:dyDescent="0.35">
      <c r="A208" s="426" t="s">
        <v>610</v>
      </c>
      <c r="B208" s="426">
        <v>9</v>
      </c>
      <c r="C208" s="423">
        <v>23</v>
      </c>
      <c r="D208" s="426" t="s">
        <v>611</v>
      </c>
    </row>
    <row r="209" spans="1:5" x14ac:dyDescent="0.35">
      <c r="A209" s="426" t="s">
        <v>612</v>
      </c>
      <c r="B209" s="426">
        <v>9</v>
      </c>
      <c r="C209" s="423">
        <v>24</v>
      </c>
      <c r="D209" s="426" t="s">
        <v>613</v>
      </c>
    </row>
    <row r="210" spans="1:5" x14ac:dyDescent="0.35">
      <c r="A210" s="426" t="s">
        <v>614</v>
      </c>
      <c r="B210" s="426">
        <v>9</v>
      </c>
      <c r="C210" s="423">
        <v>25</v>
      </c>
      <c r="D210" s="426" t="s">
        <v>615</v>
      </c>
    </row>
    <row r="211" spans="1:5" x14ac:dyDescent="0.35">
      <c r="A211" s="426" t="s">
        <v>616</v>
      </c>
      <c r="B211" s="426">
        <v>9</v>
      </c>
      <c r="C211" s="423">
        <v>26</v>
      </c>
      <c r="D211" s="426" t="s">
        <v>617</v>
      </c>
    </row>
    <row r="212" spans="1:5" x14ac:dyDescent="0.35">
      <c r="A212" s="428" t="s">
        <v>618</v>
      </c>
      <c r="B212" s="428">
        <v>9</v>
      </c>
      <c r="C212" s="423">
        <v>27</v>
      </c>
      <c r="D212" s="428" t="s">
        <v>619</v>
      </c>
      <c r="E212" s="429" t="s">
        <v>620</v>
      </c>
    </row>
    <row r="213" spans="1:5" x14ac:dyDescent="0.35">
      <c r="A213" s="428" t="s">
        <v>621</v>
      </c>
      <c r="B213" s="428">
        <v>9</v>
      </c>
      <c r="C213" s="423">
        <v>28</v>
      </c>
      <c r="D213" s="428" t="s">
        <v>622</v>
      </c>
      <c r="E213" s="429" t="s">
        <v>623</v>
      </c>
    </row>
    <row r="214" spans="1:5" x14ac:dyDescent="0.35">
      <c r="A214" s="428" t="s">
        <v>624</v>
      </c>
      <c r="B214" s="428">
        <v>9</v>
      </c>
      <c r="C214" s="423">
        <v>29</v>
      </c>
      <c r="D214" s="428" t="s">
        <v>625</v>
      </c>
      <c r="E214" s="429" t="s">
        <v>626</v>
      </c>
    </row>
    <row r="215" spans="1:5" x14ac:dyDescent="0.35">
      <c r="A215" s="428" t="s">
        <v>627</v>
      </c>
      <c r="B215" s="428">
        <v>9</v>
      </c>
      <c r="C215" s="428">
        <v>3</v>
      </c>
      <c r="D215" s="428" t="s">
        <v>628</v>
      </c>
      <c r="E215" s="429" t="s">
        <v>629</v>
      </c>
    </row>
    <row r="216" spans="1:5" x14ac:dyDescent="0.35">
      <c r="A216" t="s">
        <v>630</v>
      </c>
      <c r="B216">
        <v>9</v>
      </c>
      <c r="C216" s="423">
        <v>30</v>
      </c>
      <c r="D216" t="s">
        <v>631</v>
      </c>
      <c r="E216" s="429" t="s">
        <v>632</v>
      </c>
    </row>
    <row r="217" spans="1:5" x14ac:dyDescent="0.35">
      <c r="A217" s="428" t="s">
        <v>633</v>
      </c>
      <c r="B217" s="428">
        <v>9</v>
      </c>
      <c r="C217" s="428">
        <v>4</v>
      </c>
      <c r="D217" s="428" t="s">
        <v>634</v>
      </c>
      <c r="E217" s="429" t="s">
        <v>635</v>
      </c>
    </row>
    <row r="218" spans="1:5" x14ac:dyDescent="0.35">
      <c r="A218" s="426" t="s">
        <v>636</v>
      </c>
      <c r="B218" s="426">
        <v>9</v>
      </c>
      <c r="C218" s="426">
        <v>5</v>
      </c>
      <c r="D218" s="426" t="s">
        <v>637</v>
      </c>
    </row>
    <row r="219" spans="1:5" x14ac:dyDescent="0.35">
      <c r="A219" s="428" t="s">
        <v>638</v>
      </c>
      <c r="B219" s="428">
        <v>9</v>
      </c>
      <c r="C219" s="428">
        <v>6</v>
      </c>
      <c r="D219" s="428" t="s">
        <v>639</v>
      </c>
      <c r="E219" s="429" t="s">
        <v>640</v>
      </c>
    </row>
    <row r="220" spans="1:5" x14ac:dyDescent="0.35">
      <c r="A220" s="428" t="s">
        <v>641</v>
      </c>
      <c r="B220" s="428">
        <v>9</v>
      </c>
      <c r="C220" s="428">
        <v>7</v>
      </c>
      <c r="D220" s="428" t="s">
        <v>642</v>
      </c>
      <c r="E220" s="429" t="s">
        <v>643</v>
      </c>
    </row>
    <row r="221" spans="1:5" x14ac:dyDescent="0.35">
      <c r="A221" s="428" t="s">
        <v>644</v>
      </c>
      <c r="B221" s="428">
        <v>9</v>
      </c>
      <c r="C221" s="428">
        <v>9</v>
      </c>
      <c r="D221" s="428" t="s">
        <v>645</v>
      </c>
      <c r="E221" s="429" t="s">
        <v>646</v>
      </c>
    </row>
    <row r="222" spans="1:5" x14ac:dyDescent="0.35">
      <c r="A222" t="s">
        <v>647</v>
      </c>
      <c r="B222">
        <v>1</v>
      </c>
      <c r="C222">
        <v>1</v>
      </c>
      <c r="D222" t="s">
        <v>648</v>
      </c>
    </row>
    <row r="223" spans="1:5" x14ac:dyDescent="0.35">
      <c r="A223" t="s">
        <v>649</v>
      </c>
      <c r="B223">
        <v>1</v>
      </c>
      <c r="C223">
        <v>10</v>
      </c>
      <c r="D223" t="s">
        <v>650</v>
      </c>
    </row>
    <row r="224" spans="1:5" x14ac:dyDescent="0.35">
      <c r="A224" t="s">
        <v>651</v>
      </c>
      <c r="B224">
        <v>1</v>
      </c>
      <c r="C224">
        <v>11</v>
      </c>
      <c r="D224" t="s">
        <v>652</v>
      </c>
    </row>
    <row r="225" spans="1:4" x14ac:dyDescent="0.35">
      <c r="A225" t="s">
        <v>653</v>
      </c>
      <c r="B225">
        <v>1</v>
      </c>
      <c r="C225">
        <v>12</v>
      </c>
      <c r="D225" t="s">
        <v>654</v>
      </c>
    </row>
    <row r="226" spans="1:4" x14ac:dyDescent="0.35">
      <c r="A226" t="s">
        <v>655</v>
      </c>
      <c r="B226">
        <v>1</v>
      </c>
      <c r="C226">
        <v>13</v>
      </c>
      <c r="D226" t="s">
        <v>656</v>
      </c>
    </row>
    <row r="227" spans="1:4" x14ac:dyDescent="0.35">
      <c r="A227" t="s">
        <v>657</v>
      </c>
      <c r="B227">
        <v>1</v>
      </c>
      <c r="C227">
        <v>14</v>
      </c>
      <c r="D227" t="s">
        <v>658</v>
      </c>
    </row>
    <row r="228" spans="1:4" x14ac:dyDescent="0.35">
      <c r="A228" t="s">
        <v>659</v>
      </c>
      <c r="B228">
        <v>1</v>
      </c>
      <c r="C228">
        <v>15</v>
      </c>
      <c r="D228" t="s">
        <v>660</v>
      </c>
    </row>
    <row r="229" spans="1:4" x14ac:dyDescent="0.35">
      <c r="A229" t="s">
        <v>661</v>
      </c>
      <c r="B229">
        <v>1</v>
      </c>
      <c r="C229">
        <v>16</v>
      </c>
      <c r="D229" t="s">
        <v>662</v>
      </c>
    </row>
    <row r="230" spans="1:4" x14ac:dyDescent="0.35">
      <c r="A230" t="s">
        <v>663</v>
      </c>
      <c r="B230">
        <v>1</v>
      </c>
      <c r="C230">
        <v>17</v>
      </c>
      <c r="D230" t="s">
        <v>664</v>
      </c>
    </row>
    <row r="231" spans="1:4" x14ac:dyDescent="0.35">
      <c r="A231" t="s">
        <v>665</v>
      </c>
      <c r="B231">
        <v>1</v>
      </c>
      <c r="C231">
        <v>18</v>
      </c>
      <c r="D231" t="s">
        <v>666</v>
      </c>
    </row>
    <row r="232" spans="1:4" x14ac:dyDescent="0.35">
      <c r="A232" t="s">
        <v>667</v>
      </c>
      <c r="B232">
        <v>1</v>
      </c>
      <c r="C232">
        <v>19</v>
      </c>
      <c r="D232" t="s">
        <v>668</v>
      </c>
    </row>
    <row r="233" spans="1:4" x14ac:dyDescent="0.35">
      <c r="A233" t="s">
        <v>669</v>
      </c>
      <c r="B233">
        <v>1</v>
      </c>
      <c r="C233">
        <v>2</v>
      </c>
      <c r="D233" t="s">
        <v>670</v>
      </c>
    </row>
    <row r="234" spans="1:4" x14ac:dyDescent="0.35">
      <c r="A234" t="s">
        <v>671</v>
      </c>
      <c r="B234">
        <v>1</v>
      </c>
      <c r="C234">
        <v>20</v>
      </c>
      <c r="D234" t="s">
        <v>672</v>
      </c>
    </row>
    <row r="235" spans="1:4" x14ac:dyDescent="0.35">
      <c r="A235" t="s">
        <v>673</v>
      </c>
      <c r="B235">
        <v>1</v>
      </c>
      <c r="C235">
        <v>21</v>
      </c>
      <c r="D235" t="s">
        <v>674</v>
      </c>
    </row>
    <row r="236" spans="1:4" x14ac:dyDescent="0.35">
      <c r="A236" t="s">
        <v>675</v>
      </c>
      <c r="B236">
        <v>1</v>
      </c>
      <c r="C236">
        <v>22</v>
      </c>
      <c r="D236" t="s">
        <v>676</v>
      </c>
    </row>
    <row r="237" spans="1:4" x14ac:dyDescent="0.35">
      <c r="A237" t="s">
        <v>677</v>
      </c>
      <c r="B237">
        <v>1</v>
      </c>
      <c r="C237">
        <v>23</v>
      </c>
      <c r="D237" t="s">
        <v>678</v>
      </c>
    </row>
    <row r="238" spans="1:4" x14ac:dyDescent="0.35">
      <c r="A238" t="s">
        <v>679</v>
      </c>
      <c r="B238">
        <v>1</v>
      </c>
      <c r="C238">
        <v>24</v>
      </c>
      <c r="D238" t="s">
        <v>680</v>
      </c>
    </row>
    <row r="239" spans="1:4" x14ac:dyDescent="0.35">
      <c r="A239" t="s">
        <v>681</v>
      </c>
      <c r="B239">
        <v>1</v>
      </c>
      <c r="C239">
        <v>25</v>
      </c>
      <c r="D239" t="s">
        <v>682</v>
      </c>
    </row>
    <row r="240" spans="1:4" x14ac:dyDescent="0.35">
      <c r="A240" t="s">
        <v>683</v>
      </c>
      <c r="B240">
        <v>1</v>
      </c>
      <c r="C240">
        <v>26</v>
      </c>
      <c r="D240" t="s">
        <v>684</v>
      </c>
    </row>
    <row r="241" spans="1:4" x14ac:dyDescent="0.35">
      <c r="A241" t="s">
        <v>685</v>
      </c>
      <c r="B241">
        <v>1</v>
      </c>
      <c r="C241">
        <v>27</v>
      </c>
      <c r="D241" t="s">
        <v>686</v>
      </c>
    </row>
    <row r="242" spans="1:4" x14ac:dyDescent="0.35">
      <c r="A242" t="s">
        <v>687</v>
      </c>
      <c r="B242">
        <v>1</v>
      </c>
      <c r="C242">
        <v>28</v>
      </c>
      <c r="D242" t="s">
        <v>688</v>
      </c>
    </row>
    <row r="243" spans="1:4" x14ac:dyDescent="0.35">
      <c r="A243" t="s">
        <v>689</v>
      </c>
      <c r="B243">
        <v>1</v>
      </c>
      <c r="C243">
        <v>29</v>
      </c>
      <c r="D243" t="s">
        <v>690</v>
      </c>
    </row>
    <row r="244" spans="1:4" x14ac:dyDescent="0.35">
      <c r="A244" t="s">
        <v>691</v>
      </c>
      <c r="B244">
        <v>1</v>
      </c>
      <c r="C244">
        <v>3</v>
      </c>
      <c r="D244" t="s">
        <v>692</v>
      </c>
    </row>
    <row r="245" spans="1:4" x14ac:dyDescent="0.35">
      <c r="A245" t="s">
        <v>693</v>
      </c>
      <c r="B245">
        <v>2</v>
      </c>
      <c r="C245">
        <v>30</v>
      </c>
      <c r="D245" t="s">
        <v>694</v>
      </c>
    </row>
    <row r="246" spans="1:4" x14ac:dyDescent="0.35">
      <c r="A246" t="s">
        <v>693</v>
      </c>
      <c r="B246">
        <v>1</v>
      </c>
      <c r="C246">
        <v>30</v>
      </c>
      <c r="D246" t="s">
        <v>695</v>
      </c>
    </row>
    <row r="247" spans="1:4" x14ac:dyDescent="0.35">
      <c r="A247" t="s">
        <v>696</v>
      </c>
      <c r="B247">
        <v>3</v>
      </c>
      <c r="C247">
        <v>31</v>
      </c>
      <c r="D247" t="s">
        <v>697</v>
      </c>
    </row>
    <row r="248" spans="1:4" x14ac:dyDescent="0.35">
      <c r="A248" t="s">
        <v>698</v>
      </c>
      <c r="B248">
        <v>1</v>
      </c>
      <c r="C248">
        <v>4</v>
      </c>
      <c r="D248" t="s">
        <v>699</v>
      </c>
    </row>
    <row r="249" spans="1:4" x14ac:dyDescent="0.35">
      <c r="A249" t="s">
        <v>700</v>
      </c>
      <c r="B249">
        <v>1</v>
      </c>
      <c r="C249">
        <v>5</v>
      </c>
      <c r="D249" t="s">
        <v>701</v>
      </c>
    </row>
    <row r="250" spans="1:4" x14ac:dyDescent="0.35">
      <c r="A250" t="s">
        <v>702</v>
      </c>
      <c r="B250">
        <v>1</v>
      </c>
      <c r="C250">
        <v>6</v>
      </c>
      <c r="D250" t="s">
        <v>703</v>
      </c>
    </row>
    <row r="251" spans="1:4" x14ac:dyDescent="0.35">
      <c r="A251" t="s">
        <v>702</v>
      </c>
      <c r="B251">
        <v>1</v>
      </c>
      <c r="C251">
        <v>6</v>
      </c>
      <c r="D251" t="s">
        <v>704</v>
      </c>
    </row>
    <row r="252" spans="1:4" x14ac:dyDescent="0.35">
      <c r="A252" t="s">
        <v>705</v>
      </c>
      <c r="B252">
        <v>1</v>
      </c>
      <c r="C252">
        <v>7</v>
      </c>
      <c r="D252" t="s">
        <v>706</v>
      </c>
    </row>
    <row r="253" spans="1:4" x14ac:dyDescent="0.35">
      <c r="A253" t="s">
        <v>707</v>
      </c>
      <c r="B253">
        <v>1</v>
      </c>
      <c r="C253">
        <v>8</v>
      </c>
      <c r="D253" t="s">
        <v>708</v>
      </c>
    </row>
    <row r="254" spans="1:4" x14ac:dyDescent="0.35">
      <c r="A254" t="s">
        <v>709</v>
      </c>
      <c r="B254">
        <v>1</v>
      </c>
      <c r="C254">
        <v>9</v>
      </c>
      <c r="D254" t="s">
        <v>710</v>
      </c>
    </row>
    <row r="255" spans="1:4" x14ac:dyDescent="0.35">
      <c r="A255" s="426" t="s">
        <v>711</v>
      </c>
      <c r="B255" s="426">
        <v>7</v>
      </c>
      <c r="C255" s="426">
        <v>1</v>
      </c>
      <c r="D255" s="426" t="s">
        <v>712</v>
      </c>
    </row>
    <row r="256" spans="1:4" x14ac:dyDescent="0.35">
      <c r="A256" s="426" t="s">
        <v>713</v>
      </c>
      <c r="B256" s="426">
        <v>7</v>
      </c>
      <c r="C256" s="424">
        <v>10</v>
      </c>
      <c r="D256" s="426" t="s">
        <v>714</v>
      </c>
    </row>
    <row r="257" spans="1:5" x14ac:dyDescent="0.35">
      <c r="A257" s="426" t="s">
        <v>715</v>
      </c>
      <c r="B257" s="426">
        <v>7</v>
      </c>
      <c r="C257" s="424">
        <v>11</v>
      </c>
      <c r="D257" s="426" t="s">
        <v>716</v>
      </c>
    </row>
    <row r="258" spans="1:5" x14ac:dyDescent="0.35">
      <c r="A258" s="428" t="s">
        <v>717</v>
      </c>
      <c r="B258" s="428">
        <v>7</v>
      </c>
      <c r="C258" s="423">
        <v>12</v>
      </c>
      <c r="D258" s="428" t="s">
        <v>718</v>
      </c>
      <c r="E258" s="429" t="s">
        <v>719</v>
      </c>
    </row>
    <row r="259" spans="1:5" x14ac:dyDescent="0.35">
      <c r="A259" s="428" t="s">
        <v>720</v>
      </c>
      <c r="B259" s="428">
        <v>7</v>
      </c>
      <c r="C259" s="423">
        <v>13</v>
      </c>
      <c r="D259" s="428" t="s">
        <v>721</v>
      </c>
      <c r="E259" s="429" t="s">
        <v>722</v>
      </c>
    </row>
    <row r="260" spans="1:5" x14ac:dyDescent="0.35">
      <c r="A260" s="426" t="s">
        <v>723</v>
      </c>
      <c r="B260" s="426">
        <v>7</v>
      </c>
      <c r="C260" s="424">
        <v>14</v>
      </c>
      <c r="D260" s="426" t="s">
        <v>724</v>
      </c>
    </row>
    <row r="261" spans="1:5" x14ac:dyDescent="0.35">
      <c r="A261" s="428" t="s">
        <v>725</v>
      </c>
      <c r="B261" s="428">
        <v>7</v>
      </c>
      <c r="C261" s="423">
        <v>15</v>
      </c>
      <c r="D261" s="428" t="s">
        <v>726</v>
      </c>
      <c r="E261" s="429" t="s">
        <v>727</v>
      </c>
    </row>
    <row r="262" spans="1:5" x14ac:dyDescent="0.35">
      <c r="A262" s="428" t="s">
        <v>728</v>
      </c>
      <c r="B262" s="428">
        <v>7</v>
      </c>
      <c r="C262" s="423">
        <v>16</v>
      </c>
      <c r="D262" s="428" t="s">
        <v>729</v>
      </c>
      <c r="E262" s="429" t="s">
        <v>730</v>
      </c>
    </row>
    <row r="263" spans="1:5" x14ac:dyDescent="0.35">
      <c r="A263" s="426" t="s">
        <v>731</v>
      </c>
      <c r="B263" s="426">
        <v>7</v>
      </c>
      <c r="C263" s="424">
        <v>17</v>
      </c>
      <c r="D263" s="426" t="s">
        <v>732</v>
      </c>
    </row>
    <row r="264" spans="1:5" x14ac:dyDescent="0.35">
      <c r="A264" s="428" t="s">
        <v>733</v>
      </c>
      <c r="B264" s="428">
        <v>7</v>
      </c>
      <c r="C264" s="423">
        <v>18</v>
      </c>
      <c r="D264" s="428" t="s">
        <v>734</v>
      </c>
      <c r="E264" s="429" t="s">
        <v>735</v>
      </c>
    </row>
    <row r="265" spans="1:5" x14ac:dyDescent="0.35">
      <c r="A265" s="428" t="s">
        <v>736</v>
      </c>
      <c r="B265" s="428">
        <v>7</v>
      </c>
      <c r="C265" s="423">
        <v>19</v>
      </c>
      <c r="D265" s="428" t="s">
        <v>737</v>
      </c>
      <c r="E265" s="429" t="s">
        <v>738</v>
      </c>
    </row>
    <row r="266" spans="1:5" x14ac:dyDescent="0.35">
      <c r="A266" s="426" t="s">
        <v>739</v>
      </c>
      <c r="B266" s="426">
        <v>7</v>
      </c>
      <c r="C266" s="426">
        <v>2</v>
      </c>
      <c r="D266" s="426" t="s">
        <v>740</v>
      </c>
    </row>
    <row r="267" spans="1:5" x14ac:dyDescent="0.35">
      <c r="A267" s="428" t="s">
        <v>741</v>
      </c>
      <c r="B267" s="428">
        <v>7</v>
      </c>
      <c r="C267" s="423">
        <v>20</v>
      </c>
      <c r="D267" s="428" t="s">
        <v>742</v>
      </c>
      <c r="E267" s="429" t="s">
        <v>743</v>
      </c>
    </row>
    <row r="268" spans="1:5" x14ac:dyDescent="0.35">
      <c r="A268" s="426" t="s">
        <v>744</v>
      </c>
      <c r="B268" s="426">
        <v>7</v>
      </c>
      <c r="C268" s="424">
        <v>21</v>
      </c>
      <c r="D268" s="426" t="s">
        <v>745</v>
      </c>
    </row>
    <row r="269" spans="1:5" x14ac:dyDescent="0.35">
      <c r="A269" s="426" t="s">
        <v>746</v>
      </c>
      <c r="B269" s="426">
        <v>7</v>
      </c>
      <c r="C269" s="424">
        <v>22</v>
      </c>
      <c r="D269" s="426" t="s">
        <v>747</v>
      </c>
    </row>
    <row r="270" spans="1:5" x14ac:dyDescent="0.35">
      <c r="A270" s="426" t="s">
        <v>748</v>
      </c>
      <c r="B270" s="426">
        <v>7</v>
      </c>
      <c r="C270" s="424">
        <v>23</v>
      </c>
      <c r="D270" s="426" t="s">
        <v>749</v>
      </c>
    </row>
    <row r="271" spans="1:5" x14ac:dyDescent="0.35">
      <c r="A271" s="426" t="s">
        <v>750</v>
      </c>
      <c r="B271" s="426">
        <v>7</v>
      </c>
      <c r="C271" s="424">
        <v>24</v>
      </c>
      <c r="D271" s="426" t="s">
        <v>751</v>
      </c>
    </row>
    <row r="272" spans="1:5" x14ac:dyDescent="0.35">
      <c r="A272" s="426" t="s">
        <v>752</v>
      </c>
      <c r="B272" s="426">
        <v>7</v>
      </c>
      <c r="C272" s="424">
        <v>25</v>
      </c>
      <c r="D272" s="426" t="s">
        <v>753</v>
      </c>
    </row>
    <row r="273" spans="1:5" x14ac:dyDescent="0.35">
      <c r="A273" s="428" t="s">
        <v>754</v>
      </c>
      <c r="B273" s="428">
        <v>7</v>
      </c>
      <c r="C273" s="428">
        <v>3</v>
      </c>
      <c r="D273" s="428" t="s">
        <v>755</v>
      </c>
      <c r="E273" s="429" t="s">
        <v>756</v>
      </c>
    </row>
    <row r="274" spans="1:5" x14ac:dyDescent="0.35">
      <c r="A274" s="428" t="s">
        <v>757</v>
      </c>
      <c r="B274" s="428">
        <v>7</v>
      </c>
      <c r="C274" s="423">
        <v>4</v>
      </c>
      <c r="D274" s="428" t="s">
        <v>758</v>
      </c>
      <c r="E274" s="429" t="s">
        <v>759</v>
      </c>
    </row>
    <row r="275" spans="1:5" x14ac:dyDescent="0.35">
      <c r="A275" s="428" t="s">
        <v>760</v>
      </c>
      <c r="B275" s="428">
        <v>7</v>
      </c>
      <c r="C275" s="423">
        <v>5</v>
      </c>
      <c r="D275" s="428" t="s">
        <v>761</v>
      </c>
      <c r="E275" s="429" t="s">
        <v>762</v>
      </c>
    </row>
    <row r="276" spans="1:5" x14ac:dyDescent="0.35">
      <c r="A276" s="426" t="s">
        <v>763</v>
      </c>
      <c r="B276" s="426">
        <v>7</v>
      </c>
      <c r="C276" s="424">
        <v>6</v>
      </c>
      <c r="D276" s="426" t="s">
        <v>764</v>
      </c>
    </row>
    <row r="277" spans="1:5" x14ac:dyDescent="0.35">
      <c r="A277" s="428" t="s">
        <v>765</v>
      </c>
      <c r="B277" s="428">
        <v>7</v>
      </c>
      <c r="C277" s="423">
        <v>7</v>
      </c>
      <c r="D277" s="428" t="s">
        <v>766</v>
      </c>
      <c r="E277" s="429" t="s">
        <v>767</v>
      </c>
    </row>
    <row r="278" spans="1:5" x14ac:dyDescent="0.35">
      <c r="A278" s="426" t="s">
        <v>768</v>
      </c>
      <c r="B278" s="426">
        <v>7</v>
      </c>
      <c r="C278" s="424">
        <v>8</v>
      </c>
      <c r="D278" s="426" t="s">
        <v>769</v>
      </c>
    </row>
    <row r="279" spans="1:5" x14ac:dyDescent="0.35">
      <c r="A279" s="428" t="s">
        <v>770</v>
      </c>
      <c r="B279" s="428">
        <v>7</v>
      </c>
      <c r="C279" s="423">
        <v>9</v>
      </c>
      <c r="D279" s="428" t="s">
        <v>771</v>
      </c>
      <c r="E279" s="429" t="s">
        <v>772</v>
      </c>
    </row>
    <row r="280" spans="1:5" x14ac:dyDescent="0.35">
      <c r="A280" s="428" t="s">
        <v>773</v>
      </c>
      <c r="B280" s="428">
        <v>12</v>
      </c>
      <c r="C280" s="428">
        <v>1</v>
      </c>
      <c r="D280" s="428" t="s">
        <v>774</v>
      </c>
      <c r="E280" s="429" t="s">
        <v>775</v>
      </c>
    </row>
    <row r="281" spans="1:5" x14ac:dyDescent="0.35">
      <c r="A281" s="428" t="s">
        <v>776</v>
      </c>
      <c r="B281" s="428">
        <v>12</v>
      </c>
      <c r="C281" s="428">
        <v>10</v>
      </c>
      <c r="D281" s="428" t="s">
        <v>777</v>
      </c>
      <c r="E281" s="429" t="s">
        <v>778</v>
      </c>
    </row>
    <row r="282" spans="1:5" x14ac:dyDescent="0.35">
      <c r="A282" s="426" t="s">
        <v>779</v>
      </c>
      <c r="B282" s="426">
        <v>12</v>
      </c>
      <c r="C282" s="424">
        <v>11</v>
      </c>
      <c r="D282" s="426" t="s">
        <v>780</v>
      </c>
    </row>
    <row r="283" spans="1:5" x14ac:dyDescent="0.35">
      <c r="A283" s="428" t="s">
        <v>781</v>
      </c>
      <c r="B283" s="428">
        <v>12</v>
      </c>
      <c r="C283" s="423">
        <v>12</v>
      </c>
      <c r="D283" s="428" t="s">
        <v>782</v>
      </c>
      <c r="E283" s="429" t="s">
        <v>759</v>
      </c>
    </row>
    <row r="284" spans="1:5" x14ac:dyDescent="0.35">
      <c r="A284" s="428" t="s">
        <v>783</v>
      </c>
      <c r="B284" s="428">
        <v>12</v>
      </c>
      <c r="C284" s="423">
        <v>13</v>
      </c>
      <c r="D284" s="428" t="s">
        <v>784</v>
      </c>
      <c r="E284" s="429" t="s">
        <v>785</v>
      </c>
    </row>
    <row r="285" spans="1:5" x14ac:dyDescent="0.35">
      <c r="A285" s="428"/>
      <c r="B285" s="428">
        <v>12</v>
      </c>
      <c r="C285" s="423"/>
      <c r="D285" s="428" t="s">
        <v>786</v>
      </c>
      <c r="E285" s="429" t="s">
        <v>787</v>
      </c>
    </row>
    <row r="286" spans="1:5" x14ac:dyDescent="0.35">
      <c r="A286" s="428" t="s">
        <v>788</v>
      </c>
      <c r="B286" s="428">
        <v>12</v>
      </c>
      <c r="C286" s="423">
        <v>16</v>
      </c>
      <c r="D286" s="428" t="s">
        <v>789</v>
      </c>
      <c r="E286" s="429" t="s">
        <v>790</v>
      </c>
    </row>
    <row r="287" spans="1:5" x14ac:dyDescent="0.35">
      <c r="A287" s="426" t="s">
        <v>791</v>
      </c>
      <c r="B287" s="426">
        <v>12</v>
      </c>
      <c r="C287" s="423">
        <v>17</v>
      </c>
      <c r="D287" s="426" t="s">
        <v>792</v>
      </c>
    </row>
    <row r="288" spans="1:5" x14ac:dyDescent="0.35">
      <c r="A288" s="426" t="s">
        <v>793</v>
      </c>
      <c r="B288" s="426">
        <v>12</v>
      </c>
      <c r="C288" s="423">
        <v>18</v>
      </c>
      <c r="D288" s="426" t="s">
        <v>794</v>
      </c>
    </row>
    <row r="289" spans="1:5" x14ac:dyDescent="0.35">
      <c r="A289" s="426" t="s">
        <v>795</v>
      </c>
      <c r="B289" s="426">
        <v>12</v>
      </c>
      <c r="C289" s="423">
        <v>19</v>
      </c>
      <c r="D289" s="426" t="s">
        <v>796</v>
      </c>
    </row>
    <row r="290" spans="1:5" x14ac:dyDescent="0.35">
      <c r="A290" s="428" t="s">
        <v>797</v>
      </c>
      <c r="B290" s="428">
        <v>12</v>
      </c>
      <c r="C290" s="428">
        <v>2</v>
      </c>
      <c r="D290" s="428" t="s">
        <v>798</v>
      </c>
      <c r="E290" s="429" t="s">
        <v>799</v>
      </c>
    </row>
    <row r="291" spans="1:5" x14ac:dyDescent="0.35">
      <c r="A291" s="426" t="s">
        <v>800</v>
      </c>
      <c r="B291" s="426">
        <v>12</v>
      </c>
      <c r="C291" s="426">
        <v>3</v>
      </c>
      <c r="D291" s="426" t="s">
        <v>801</v>
      </c>
    </row>
    <row r="292" spans="1:5" x14ac:dyDescent="0.35">
      <c r="A292" s="426" t="s">
        <v>802</v>
      </c>
      <c r="B292" s="426">
        <v>12</v>
      </c>
      <c r="C292" s="426">
        <v>4</v>
      </c>
      <c r="D292" s="426" t="s">
        <v>803</v>
      </c>
    </row>
    <row r="293" spans="1:5" x14ac:dyDescent="0.35">
      <c r="A293" s="428" t="s">
        <v>804</v>
      </c>
      <c r="B293" s="428">
        <v>12</v>
      </c>
      <c r="C293" s="428">
        <v>5</v>
      </c>
      <c r="D293" s="428" t="s">
        <v>805</v>
      </c>
      <c r="E293" s="429" t="s">
        <v>806</v>
      </c>
    </row>
    <row r="294" spans="1:5" x14ac:dyDescent="0.35">
      <c r="A294" s="428" t="s">
        <v>807</v>
      </c>
      <c r="B294" s="428">
        <v>12</v>
      </c>
      <c r="C294" s="428">
        <v>6</v>
      </c>
      <c r="D294" s="428" t="s">
        <v>808</v>
      </c>
      <c r="E294" s="429" t="s">
        <v>809</v>
      </c>
    </row>
    <row r="295" spans="1:5" x14ac:dyDescent="0.35">
      <c r="A295" s="426" t="s">
        <v>810</v>
      </c>
      <c r="B295" s="426">
        <v>12</v>
      </c>
      <c r="C295" s="426">
        <v>7</v>
      </c>
      <c r="D295" s="426" t="s">
        <v>811</v>
      </c>
    </row>
    <row r="296" spans="1:5" x14ac:dyDescent="0.35">
      <c r="A296" s="426" t="s">
        <v>812</v>
      </c>
      <c r="B296" s="426">
        <v>12</v>
      </c>
      <c r="C296" s="426">
        <v>8</v>
      </c>
      <c r="D296" s="426" t="s">
        <v>813</v>
      </c>
    </row>
    <row r="297" spans="1:5" x14ac:dyDescent="0.35">
      <c r="A297" s="428" t="s">
        <v>814</v>
      </c>
      <c r="B297" s="428">
        <v>12</v>
      </c>
      <c r="C297" s="428">
        <v>9</v>
      </c>
      <c r="D297" s="428" t="s">
        <v>815</v>
      </c>
      <c r="E297" s="429" t="s">
        <v>816</v>
      </c>
    </row>
    <row r="298" spans="1:5" x14ac:dyDescent="0.35">
      <c r="A298" s="428" t="s">
        <v>817</v>
      </c>
      <c r="B298" s="428">
        <v>4</v>
      </c>
      <c r="C298" s="428">
        <v>1</v>
      </c>
      <c r="D298" s="428" t="s">
        <v>818</v>
      </c>
    </row>
    <row r="299" spans="1:5" x14ac:dyDescent="0.35">
      <c r="A299" s="426" t="s">
        <v>819</v>
      </c>
      <c r="B299" s="426">
        <v>4</v>
      </c>
      <c r="C299" s="426">
        <v>10</v>
      </c>
      <c r="D299" s="426" t="s">
        <v>820</v>
      </c>
    </row>
    <row r="300" spans="1:5" x14ac:dyDescent="0.35">
      <c r="A300" s="428" t="s">
        <v>821</v>
      </c>
      <c r="B300" s="428">
        <v>4</v>
      </c>
      <c r="C300" s="428">
        <v>11</v>
      </c>
      <c r="D300" s="428" t="s">
        <v>822</v>
      </c>
      <c r="E300" s="429" t="s">
        <v>823</v>
      </c>
    </row>
    <row r="301" spans="1:5" x14ac:dyDescent="0.35">
      <c r="A301" s="426" t="s">
        <v>824</v>
      </c>
      <c r="B301" s="426">
        <v>4</v>
      </c>
      <c r="C301" s="426">
        <v>12</v>
      </c>
      <c r="D301" s="426" t="s">
        <v>825</v>
      </c>
    </row>
    <row r="302" spans="1:5" x14ac:dyDescent="0.35">
      <c r="A302" s="428" t="s">
        <v>826</v>
      </c>
      <c r="B302" s="428">
        <v>4</v>
      </c>
      <c r="C302" s="428">
        <v>13</v>
      </c>
      <c r="D302" s="428" t="s">
        <v>827</v>
      </c>
      <c r="E302" s="429" t="s">
        <v>828</v>
      </c>
    </row>
    <row r="303" spans="1:5" x14ac:dyDescent="0.35">
      <c r="A303" s="428" t="s">
        <v>829</v>
      </c>
      <c r="B303" s="428">
        <v>4</v>
      </c>
      <c r="C303" s="423">
        <v>14</v>
      </c>
      <c r="D303" s="428" t="s">
        <v>830</v>
      </c>
      <c r="E303" s="429" t="s">
        <v>831</v>
      </c>
    </row>
    <row r="304" spans="1:5" x14ac:dyDescent="0.35">
      <c r="A304" s="428" t="s">
        <v>832</v>
      </c>
      <c r="B304" s="428">
        <v>4</v>
      </c>
      <c r="C304" s="428">
        <v>15</v>
      </c>
      <c r="D304" s="428" t="s">
        <v>833</v>
      </c>
      <c r="E304" s="429" t="s">
        <v>834</v>
      </c>
    </row>
    <row r="305" spans="1:5" x14ac:dyDescent="0.35">
      <c r="A305" s="428" t="s">
        <v>835</v>
      </c>
      <c r="B305" s="428">
        <v>4</v>
      </c>
      <c r="C305" s="428">
        <v>16</v>
      </c>
      <c r="D305" s="428" t="s">
        <v>836</v>
      </c>
      <c r="E305" s="429" t="s">
        <v>837</v>
      </c>
    </row>
    <row r="306" spans="1:5" x14ac:dyDescent="0.35">
      <c r="A306" s="428" t="s">
        <v>838</v>
      </c>
      <c r="B306" s="428">
        <v>4</v>
      </c>
      <c r="C306" s="423">
        <v>17</v>
      </c>
      <c r="D306" s="428" t="s">
        <v>839</v>
      </c>
      <c r="E306" s="429" t="s">
        <v>840</v>
      </c>
    </row>
    <row r="307" spans="1:5" x14ac:dyDescent="0.35">
      <c r="A307" s="426" t="s">
        <v>841</v>
      </c>
      <c r="B307" s="426">
        <v>4</v>
      </c>
      <c r="C307" s="423">
        <v>18</v>
      </c>
      <c r="D307" s="426" t="s">
        <v>842</v>
      </c>
    </row>
    <row r="308" spans="1:5" x14ac:dyDescent="0.35">
      <c r="A308" s="426" t="s">
        <v>843</v>
      </c>
      <c r="B308" s="426">
        <v>4</v>
      </c>
      <c r="C308" s="423">
        <v>19</v>
      </c>
      <c r="D308" s="426" t="s">
        <v>844</v>
      </c>
    </row>
    <row r="309" spans="1:5" x14ac:dyDescent="0.35">
      <c r="A309" s="428" t="s">
        <v>845</v>
      </c>
      <c r="B309" s="428">
        <v>4</v>
      </c>
      <c r="C309" s="428">
        <v>2</v>
      </c>
      <c r="D309" s="428" t="s">
        <v>846</v>
      </c>
      <c r="E309" s="429" t="s">
        <v>847</v>
      </c>
    </row>
    <row r="310" spans="1:5" x14ac:dyDescent="0.35">
      <c r="A310" s="428" t="s">
        <v>848</v>
      </c>
      <c r="B310" s="428">
        <v>4</v>
      </c>
      <c r="C310" s="423">
        <v>20</v>
      </c>
      <c r="D310" s="428" t="s">
        <v>849</v>
      </c>
      <c r="E310" s="429" t="s">
        <v>850</v>
      </c>
    </row>
    <row r="311" spans="1:5" x14ac:dyDescent="0.35">
      <c r="A311" s="428" t="s">
        <v>851</v>
      </c>
      <c r="B311" s="428">
        <v>4</v>
      </c>
      <c r="C311" s="423">
        <v>21</v>
      </c>
      <c r="D311" s="428" t="s">
        <v>852</v>
      </c>
      <c r="E311" s="429" t="s">
        <v>853</v>
      </c>
    </row>
    <row r="312" spans="1:5" x14ac:dyDescent="0.35">
      <c r="A312" s="428" t="s">
        <v>854</v>
      </c>
      <c r="B312" s="428">
        <v>4</v>
      </c>
      <c r="C312" s="423">
        <v>22</v>
      </c>
      <c r="D312" s="428" t="s">
        <v>855</v>
      </c>
      <c r="E312" s="429" t="s">
        <v>856</v>
      </c>
    </row>
    <row r="313" spans="1:5" x14ac:dyDescent="0.35">
      <c r="A313" s="428" t="s">
        <v>857</v>
      </c>
      <c r="B313" s="428">
        <v>4</v>
      </c>
      <c r="C313" s="423">
        <v>23</v>
      </c>
      <c r="D313" s="428" t="s">
        <v>858</v>
      </c>
      <c r="E313" s="429" t="s">
        <v>859</v>
      </c>
    </row>
    <row r="314" spans="1:5" x14ac:dyDescent="0.35">
      <c r="A314" s="428" t="s">
        <v>860</v>
      </c>
      <c r="B314" s="428">
        <v>4</v>
      </c>
      <c r="C314" s="423">
        <v>24</v>
      </c>
      <c r="D314" s="428" t="s">
        <v>861</v>
      </c>
      <c r="E314" s="429" t="s">
        <v>862</v>
      </c>
    </row>
    <row r="315" spans="1:5" x14ac:dyDescent="0.35">
      <c r="A315" s="428" t="s">
        <v>863</v>
      </c>
      <c r="B315" s="428">
        <v>4</v>
      </c>
      <c r="C315" s="423">
        <v>25</v>
      </c>
      <c r="D315" s="428" t="s">
        <v>864</v>
      </c>
      <c r="E315" s="429" t="s">
        <v>865</v>
      </c>
    </row>
    <row r="316" spans="1:5" x14ac:dyDescent="0.35">
      <c r="A316" s="426" t="s">
        <v>866</v>
      </c>
      <c r="B316" s="426">
        <v>4</v>
      </c>
      <c r="C316" s="426">
        <v>3</v>
      </c>
      <c r="D316" s="426" t="s">
        <v>867</v>
      </c>
    </row>
    <row r="317" spans="1:5" x14ac:dyDescent="0.35">
      <c r="A317" s="426" t="s">
        <v>868</v>
      </c>
      <c r="B317" s="426">
        <v>4</v>
      </c>
      <c r="C317" s="426">
        <v>4</v>
      </c>
      <c r="D317" s="426" t="s">
        <v>869</v>
      </c>
    </row>
    <row r="318" spans="1:5" x14ac:dyDescent="0.35">
      <c r="A318" s="426" t="s">
        <v>870</v>
      </c>
      <c r="B318" s="426">
        <v>4</v>
      </c>
      <c r="C318" s="426">
        <v>5</v>
      </c>
      <c r="D318" s="426" t="s">
        <v>871</v>
      </c>
    </row>
    <row r="319" spans="1:5" x14ac:dyDescent="0.35">
      <c r="A319" s="428" t="s">
        <v>872</v>
      </c>
      <c r="B319" s="428">
        <v>4</v>
      </c>
      <c r="C319" s="428">
        <v>6</v>
      </c>
      <c r="D319" s="428" t="s">
        <v>873</v>
      </c>
      <c r="E319" s="429" t="s">
        <v>874</v>
      </c>
    </row>
    <row r="320" spans="1:5" x14ac:dyDescent="0.35">
      <c r="A320" s="426" t="s">
        <v>875</v>
      </c>
      <c r="B320" s="426">
        <v>4</v>
      </c>
      <c r="C320" s="426">
        <v>7</v>
      </c>
      <c r="D320" s="426" t="s">
        <v>876</v>
      </c>
    </row>
    <row r="321" spans="1:5" x14ac:dyDescent="0.35">
      <c r="A321" s="428" t="s">
        <v>877</v>
      </c>
      <c r="B321" s="428">
        <v>4</v>
      </c>
      <c r="C321" s="428">
        <v>8</v>
      </c>
      <c r="D321" s="428" t="s">
        <v>878</v>
      </c>
      <c r="E321" s="429" t="s">
        <v>879</v>
      </c>
    </row>
    <row r="322" spans="1:5" x14ac:dyDescent="0.35">
      <c r="A322" s="428" t="s">
        <v>880</v>
      </c>
      <c r="B322" s="428">
        <v>4</v>
      </c>
      <c r="C322" s="428">
        <v>9</v>
      </c>
      <c r="D322" s="428" t="s">
        <v>881</v>
      </c>
      <c r="E322" s="429" t="s">
        <v>882</v>
      </c>
    </row>
    <row r="323" spans="1:5" x14ac:dyDescent="0.35">
      <c r="A323" s="426" t="s">
        <v>883</v>
      </c>
      <c r="B323" s="426">
        <v>13</v>
      </c>
      <c r="C323" s="426">
        <v>1</v>
      </c>
      <c r="D323" s="426" t="s">
        <v>884</v>
      </c>
    </row>
    <row r="324" spans="1:5" x14ac:dyDescent="0.35">
      <c r="A324" s="428" t="s">
        <v>885</v>
      </c>
      <c r="B324" s="428">
        <v>13</v>
      </c>
      <c r="C324" s="428">
        <v>10</v>
      </c>
      <c r="D324" s="428" t="s">
        <v>886</v>
      </c>
      <c r="E324" s="429" t="s">
        <v>887</v>
      </c>
    </row>
    <row r="325" spans="1:5" x14ac:dyDescent="0.35">
      <c r="A325" s="426" t="s">
        <v>888</v>
      </c>
      <c r="B325" s="426">
        <v>13</v>
      </c>
      <c r="C325" s="426">
        <v>12</v>
      </c>
      <c r="D325" s="426" t="s">
        <v>889</v>
      </c>
    </row>
    <row r="326" spans="1:5" x14ac:dyDescent="0.35">
      <c r="A326" s="426" t="s">
        <v>890</v>
      </c>
      <c r="B326" s="426">
        <v>13</v>
      </c>
      <c r="C326" s="424">
        <v>13</v>
      </c>
      <c r="D326" s="426" t="s">
        <v>891</v>
      </c>
    </row>
    <row r="327" spans="1:5" x14ac:dyDescent="0.35">
      <c r="A327" s="428" t="s">
        <v>892</v>
      </c>
      <c r="B327" s="428">
        <v>13</v>
      </c>
      <c r="C327" s="423">
        <v>14</v>
      </c>
      <c r="D327" s="428" t="s">
        <v>893</v>
      </c>
      <c r="E327" s="429" t="s">
        <v>894</v>
      </c>
    </row>
    <row r="328" spans="1:5" x14ac:dyDescent="0.35">
      <c r="A328" s="426" t="s">
        <v>895</v>
      </c>
      <c r="B328" s="426">
        <v>13</v>
      </c>
      <c r="C328" s="424">
        <v>15</v>
      </c>
      <c r="D328" s="426" t="s">
        <v>896</v>
      </c>
      <c r="E328" s="429" t="s">
        <v>897</v>
      </c>
    </row>
    <row r="329" spans="1:5" x14ac:dyDescent="0.35">
      <c r="A329" s="428" t="s">
        <v>898</v>
      </c>
      <c r="B329" s="428">
        <v>13</v>
      </c>
      <c r="C329" s="423">
        <v>16</v>
      </c>
      <c r="D329" s="428" t="s">
        <v>899</v>
      </c>
      <c r="E329" s="429" t="s">
        <v>900</v>
      </c>
    </row>
    <row r="330" spans="1:5" x14ac:dyDescent="0.35">
      <c r="A330" s="426" t="s">
        <v>901</v>
      </c>
      <c r="B330" s="426">
        <v>13</v>
      </c>
      <c r="C330" s="424">
        <v>17</v>
      </c>
      <c r="D330" s="426" t="s">
        <v>902</v>
      </c>
    </row>
    <row r="331" spans="1:5" x14ac:dyDescent="0.35">
      <c r="A331" t="s">
        <v>903</v>
      </c>
      <c r="B331">
        <v>1</v>
      </c>
      <c r="C331">
        <v>18</v>
      </c>
      <c r="D331" t="s">
        <v>904</v>
      </c>
    </row>
    <row r="332" spans="1:5" x14ac:dyDescent="0.35">
      <c r="A332" t="s">
        <v>905</v>
      </c>
      <c r="B332">
        <v>1</v>
      </c>
      <c r="C332">
        <v>19</v>
      </c>
      <c r="D332" t="s">
        <v>906</v>
      </c>
    </row>
    <row r="333" spans="1:5" x14ac:dyDescent="0.35">
      <c r="A333" s="428" t="s">
        <v>907</v>
      </c>
      <c r="B333" s="428">
        <v>13</v>
      </c>
      <c r="C333" s="428">
        <v>2</v>
      </c>
      <c r="D333" s="428" t="s">
        <v>908</v>
      </c>
      <c r="E333" s="429" t="s">
        <v>909</v>
      </c>
    </row>
    <row r="334" spans="1:5" x14ac:dyDescent="0.35">
      <c r="A334" t="s">
        <v>910</v>
      </c>
      <c r="B334">
        <v>13</v>
      </c>
      <c r="C334">
        <v>20</v>
      </c>
      <c r="D334" t="s">
        <v>911</v>
      </c>
    </row>
    <row r="335" spans="1:5" x14ac:dyDescent="0.35">
      <c r="A335" t="s">
        <v>912</v>
      </c>
      <c r="B335">
        <v>13</v>
      </c>
      <c r="C335">
        <v>21</v>
      </c>
      <c r="D335" t="s">
        <v>913</v>
      </c>
    </row>
    <row r="336" spans="1:5" x14ac:dyDescent="0.35">
      <c r="A336" t="s">
        <v>914</v>
      </c>
      <c r="B336">
        <v>13</v>
      </c>
      <c r="C336">
        <v>22</v>
      </c>
      <c r="D336" t="s">
        <v>915</v>
      </c>
    </row>
    <row r="337" spans="1:5" x14ac:dyDescent="0.35">
      <c r="A337" t="s">
        <v>916</v>
      </c>
      <c r="B337">
        <v>13</v>
      </c>
      <c r="C337">
        <v>23</v>
      </c>
      <c r="D337" t="s">
        <v>917</v>
      </c>
    </row>
    <row r="338" spans="1:5" x14ac:dyDescent="0.35">
      <c r="A338" t="s">
        <v>918</v>
      </c>
      <c r="B338">
        <v>13</v>
      </c>
      <c r="C338">
        <v>24</v>
      </c>
      <c r="D338" t="s">
        <v>919</v>
      </c>
    </row>
    <row r="339" spans="1:5" x14ac:dyDescent="0.35">
      <c r="A339" t="s">
        <v>920</v>
      </c>
      <c r="B339">
        <v>13</v>
      </c>
      <c r="C339">
        <v>25</v>
      </c>
      <c r="D339" t="s">
        <v>921</v>
      </c>
    </row>
    <row r="340" spans="1:5" x14ac:dyDescent="0.35">
      <c r="A340" s="428" t="s">
        <v>922</v>
      </c>
      <c r="B340" s="428">
        <v>13</v>
      </c>
      <c r="C340" s="428">
        <v>3</v>
      </c>
      <c r="D340" s="428" t="s">
        <v>923</v>
      </c>
      <c r="E340" s="429" t="s">
        <v>924</v>
      </c>
    </row>
    <row r="341" spans="1:5" x14ac:dyDescent="0.35">
      <c r="A341" s="428" t="s">
        <v>925</v>
      </c>
      <c r="B341" s="428">
        <v>13</v>
      </c>
      <c r="C341" s="428">
        <v>4</v>
      </c>
      <c r="D341" s="428" t="s">
        <v>926</v>
      </c>
      <c r="E341" s="429" t="s">
        <v>927</v>
      </c>
    </row>
    <row r="342" spans="1:5" x14ac:dyDescent="0.35">
      <c r="A342" s="428" t="s">
        <v>928</v>
      </c>
      <c r="B342" s="428">
        <v>13</v>
      </c>
      <c r="C342" s="428">
        <v>5</v>
      </c>
      <c r="D342" s="428" t="s">
        <v>929</v>
      </c>
      <c r="E342" s="429" t="s">
        <v>930</v>
      </c>
    </row>
    <row r="343" spans="1:5" x14ac:dyDescent="0.35">
      <c r="A343" s="428" t="s">
        <v>931</v>
      </c>
      <c r="B343" s="428">
        <v>13</v>
      </c>
      <c r="C343" s="428">
        <v>6</v>
      </c>
      <c r="D343" s="428" t="s">
        <v>932</v>
      </c>
      <c r="E343" s="429" t="s">
        <v>933</v>
      </c>
    </row>
    <row r="344" spans="1:5" x14ac:dyDescent="0.35">
      <c r="A344" s="426" t="s">
        <v>934</v>
      </c>
      <c r="B344" s="426">
        <v>13</v>
      </c>
      <c r="C344" s="426">
        <v>7</v>
      </c>
      <c r="D344" s="426" t="s">
        <v>935</v>
      </c>
    </row>
    <row r="345" spans="1:5" x14ac:dyDescent="0.35">
      <c r="A345" s="426" t="s">
        <v>936</v>
      </c>
      <c r="B345" s="426">
        <v>13</v>
      </c>
      <c r="C345" s="426">
        <v>8</v>
      </c>
      <c r="D345" s="426" t="s">
        <v>937</v>
      </c>
    </row>
    <row r="346" spans="1:5" x14ac:dyDescent="0.35">
      <c r="A346" s="428" t="s">
        <v>938</v>
      </c>
      <c r="B346" s="428">
        <v>13</v>
      </c>
      <c r="C346" s="428">
        <v>9</v>
      </c>
      <c r="D346" s="428" t="s">
        <v>939</v>
      </c>
      <c r="E346" s="429" t="s">
        <v>940</v>
      </c>
    </row>
    <row r="347" spans="1:5" x14ac:dyDescent="0.35">
      <c r="A347" s="426" t="s">
        <v>941</v>
      </c>
      <c r="B347" s="426">
        <v>10</v>
      </c>
      <c r="C347" s="426">
        <v>1</v>
      </c>
      <c r="D347" s="426" t="s">
        <v>942</v>
      </c>
    </row>
    <row r="348" spans="1:5" x14ac:dyDescent="0.35">
      <c r="A348" s="426" t="s">
        <v>943</v>
      </c>
      <c r="B348" s="426">
        <v>10</v>
      </c>
      <c r="C348" s="424">
        <v>10</v>
      </c>
      <c r="D348" s="426" t="s">
        <v>944</v>
      </c>
    </row>
    <row r="349" spans="1:5" x14ac:dyDescent="0.35">
      <c r="A349" s="428" t="s">
        <v>945</v>
      </c>
      <c r="B349" s="428">
        <v>10</v>
      </c>
      <c r="C349" s="423">
        <v>11</v>
      </c>
      <c r="D349" s="428" t="s">
        <v>946</v>
      </c>
      <c r="E349" s="429" t="s">
        <v>947</v>
      </c>
    </row>
    <row r="350" spans="1:5" x14ac:dyDescent="0.35">
      <c r="A350" s="426" t="s">
        <v>948</v>
      </c>
      <c r="B350" s="426">
        <v>10</v>
      </c>
      <c r="C350" s="424">
        <v>12</v>
      </c>
      <c r="D350" s="426" t="s">
        <v>949</v>
      </c>
    </row>
    <row r="351" spans="1:5" x14ac:dyDescent="0.35">
      <c r="A351" s="426" t="s">
        <v>950</v>
      </c>
      <c r="B351" s="426">
        <v>10</v>
      </c>
      <c r="C351" s="424">
        <v>13</v>
      </c>
      <c r="D351" s="426" t="s">
        <v>951</v>
      </c>
    </row>
    <row r="352" spans="1:5" x14ac:dyDescent="0.35">
      <c r="A352" s="428" t="s">
        <v>952</v>
      </c>
      <c r="B352" s="428">
        <v>10</v>
      </c>
      <c r="C352" s="423">
        <v>14</v>
      </c>
      <c r="D352" s="428" t="s">
        <v>953</v>
      </c>
      <c r="E352" s="429" t="s">
        <v>954</v>
      </c>
    </row>
    <row r="353" spans="1:5" x14ac:dyDescent="0.35">
      <c r="A353" s="428" t="s">
        <v>955</v>
      </c>
      <c r="B353" s="428">
        <v>10</v>
      </c>
      <c r="C353" s="423">
        <v>15</v>
      </c>
      <c r="D353" s="428" t="s">
        <v>956</v>
      </c>
      <c r="E353" s="429" t="s">
        <v>957</v>
      </c>
    </row>
    <row r="354" spans="1:5" x14ac:dyDescent="0.35">
      <c r="A354" s="428" t="s">
        <v>958</v>
      </c>
      <c r="B354" s="428">
        <v>10</v>
      </c>
      <c r="C354" s="423">
        <v>16</v>
      </c>
      <c r="D354" s="428" t="s">
        <v>959</v>
      </c>
      <c r="E354" s="429" t="s">
        <v>960</v>
      </c>
    </row>
    <row r="355" spans="1:5" x14ac:dyDescent="0.35">
      <c r="A355" s="426" t="s">
        <v>961</v>
      </c>
      <c r="B355" s="426">
        <v>10</v>
      </c>
      <c r="C355" s="424">
        <v>17</v>
      </c>
      <c r="D355" s="426" t="s">
        <v>962</v>
      </c>
    </row>
    <row r="356" spans="1:5" x14ac:dyDescent="0.35">
      <c r="A356" s="426" t="s">
        <v>963</v>
      </c>
      <c r="B356" s="426">
        <v>10</v>
      </c>
      <c r="C356" s="424">
        <v>18</v>
      </c>
      <c r="D356" s="426" t="s">
        <v>964</v>
      </c>
    </row>
    <row r="357" spans="1:5" x14ac:dyDescent="0.35">
      <c r="A357" s="428" t="s">
        <v>965</v>
      </c>
      <c r="B357" s="428">
        <v>10</v>
      </c>
      <c r="C357" s="428">
        <v>2</v>
      </c>
      <c r="D357" s="428" t="s">
        <v>966</v>
      </c>
      <c r="E357" s="429" t="s">
        <v>967</v>
      </c>
    </row>
    <row r="358" spans="1:5" x14ac:dyDescent="0.35">
      <c r="A358" s="426" t="s">
        <v>968</v>
      </c>
      <c r="B358" s="426">
        <v>10</v>
      </c>
      <c r="C358" s="426">
        <v>3</v>
      </c>
      <c r="D358" s="426" t="s">
        <v>969</v>
      </c>
    </row>
    <row r="359" spans="1:5" x14ac:dyDescent="0.35">
      <c r="A359" s="428" t="s">
        <v>970</v>
      </c>
      <c r="B359" s="428">
        <v>10</v>
      </c>
      <c r="C359" s="428">
        <v>4</v>
      </c>
      <c r="D359" s="428" t="s">
        <v>971</v>
      </c>
      <c r="E359" s="429" t="s">
        <v>972</v>
      </c>
    </row>
    <row r="360" spans="1:5" x14ac:dyDescent="0.35">
      <c r="A360" s="428" t="s">
        <v>973</v>
      </c>
      <c r="B360" s="428">
        <v>10</v>
      </c>
      <c r="C360" s="428">
        <v>5</v>
      </c>
      <c r="D360" s="428" t="s">
        <v>974</v>
      </c>
      <c r="E360" s="429" t="s">
        <v>975</v>
      </c>
    </row>
    <row r="361" spans="1:5" x14ac:dyDescent="0.35">
      <c r="A361" s="426" t="s">
        <v>976</v>
      </c>
      <c r="B361" s="426">
        <v>10</v>
      </c>
      <c r="C361" s="426">
        <v>6</v>
      </c>
      <c r="D361" s="426" t="s">
        <v>977</v>
      </c>
    </row>
    <row r="362" spans="1:5" x14ac:dyDescent="0.35">
      <c r="A362" s="428" t="s">
        <v>978</v>
      </c>
      <c r="B362" s="428">
        <v>10</v>
      </c>
      <c r="C362" s="428">
        <v>7</v>
      </c>
      <c r="D362" s="428" t="s">
        <v>979</v>
      </c>
      <c r="E362" s="429" t="s">
        <v>220</v>
      </c>
    </row>
    <row r="363" spans="1:5" x14ac:dyDescent="0.35">
      <c r="A363" s="426" t="s">
        <v>980</v>
      </c>
      <c r="B363" s="426">
        <v>10</v>
      </c>
      <c r="C363" s="424">
        <v>8</v>
      </c>
      <c r="D363" s="426" t="s">
        <v>981</v>
      </c>
    </row>
    <row r="364" spans="1:5" x14ac:dyDescent="0.35">
      <c r="A364" s="426" t="s">
        <v>982</v>
      </c>
      <c r="B364" s="426">
        <v>10</v>
      </c>
      <c r="C364" s="424">
        <v>9</v>
      </c>
      <c r="D364" s="426" t="s">
        <v>983</v>
      </c>
    </row>
    <row r="365" spans="1:5" x14ac:dyDescent="0.35">
      <c r="A365" t="s">
        <v>984</v>
      </c>
      <c r="B365">
        <v>3</v>
      </c>
      <c r="C365">
        <v>1</v>
      </c>
      <c r="D365" t="s">
        <v>985</v>
      </c>
    </row>
    <row r="366" spans="1:5" x14ac:dyDescent="0.35">
      <c r="A366" t="s">
        <v>986</v>
      </c>
      <c r="B366">
        <v>3</v>
      </c>
      <c r="C366">
        <v>2</v>
      </c>
      <c r="D366" t="s">
        <v>987</v>
      </c>
    </row>
    <row r="367" spans="1:5" x14ac:dyDescent="0.35">
      <c r="A367" t="s">
        <v>988</v>
      </c>
      <c r="B367">
        <v>3</v>
      </c>
      <c r="C367">
        <v>3</v>
      </c>
      <c r="D367" t="s">
        <v>989</v>
      </c>
    </row>
    <row r="368" spans="1:5" x14ac:dyDescent="0.35">
      <c r="A368" s="428" t="s">
        <v>990</v>
      </c>
      <c r="B368" s="428">
        <v>5</v>
      </c>
      <c r="C368" s="428">
        <v>1</v>
      </c>
      <c r="D368" s="428" t="s">
        <v>991</v>
      </c>
      <c r="E368" s="429" t="s">
        <v>992</v>
      </c>
    </row>
    <row r="369" spans="1:5" x14ac:dyDescent="0.35">
      <c r="A369" s="426" t="s">
        <v>993</v>
      </c>
      <c r="B369" s="426">
        <v>5</v>
      </c>
      <c r="C369" s="426">
        <v>10</v>
      </c>
      <c r="D369" s="426" t="s">
        <v>994</v>
      </c>
    </row>
    <row r="370" spans="1:5" x14ac:dyDescent="0.35">
      <c r="A370" s="426" t="s">
        <v>995</v>
      </c>
      <c r="B370" s="426">
        <v>5</v>
      </c>
      <c r="C370" s="426">
        <v>11</v>
      </c>
      <c r="D370" s="426" t="s">
        <v>996</v>
      </c>
    </row>
    <row r="371" spans="1:5" x14ac:dyDescent="0.35">
      <c r="A371" s="428" t="s">
        <v>997</v>
      </c>
      <c r="B371" s="428">
        <v>5</v>
      </c>
      <c r="C371" s="428">
        <v>12</v>
      </c>
      <c r="D371" s="428" t="s">
        <v>998</v>
      </c>
      <c r="E371" s="429" t="s">
        <v>999</v>
      </c>
    </row>
    <row r="372" spans="1:5" x14ac:dyDescent="0.35">
      <c r="A372" s="426" t="s">
        <v>1000</v>
      </c>
      <c r="B372" s="426">
        <v>5</v>
      </c>
      <c r="C372" s="426">
        <v>13</v>
      </c>
      <c r="D372" s="426" t="s">
        <v>1001</v>
      </c>
    </row>
    <row r="373" spans="1:5" x14ac:dyDescent="0.35">
      <c r="A373" s="428" t="s">
        <v>1002</v>
      </c>
      <c r="B373" s="428">
        <v>5</v>
      </c>
      <c r="C373" s="428">
        <v>14</v>
      </c>
      <c r="D373" s="428" t="s">
        <v>1003</v>
      </c>
      <c r="E373" s="429" t="s">
        <v>1004</v>
      </c>
    </row>
    <row r="374" spans="1:5" x14ac:dyDescent="0.35">
      <c r="A374" s="426" t="s">
        <v>1005</v>
      </c>
      <c r="B374" s="426">
        <v>5</v>
      </c>
      <c r="C374" s="426">
        <v>2</v>
      </c>
      <c r="D374" s="426" t="s">
        <v>1006</v>
      </c>
    </row>
    <row r="375" spans="1:5" x14ac:dyDescent="0.35">
      <c r="A375" s="428" t="s">
        <v>1007</v>
      </c>
      <c r="B375" s="428">
        <v>5</v>
      </c>
      <c r="C375" s="428">
        <v>3</v>
      </c>
      <c r="D375" s="428" t="s">
        <v>1008</v>
      </c>
      <c r="E375" s="429" t="s">
        <v>1009</v>
      </c>
    </row>
    <row r="376" spans="1:5" x14ac:dyDescent="0.35">
      <c r="A376" s="428" t="s">
        <v>1010</v>
      </c>
      <c r="B376" s="428">
        <v>5</v>
      </c>
      <c r="C376" s="428">
        <v>4</v>
      </c>
      <c r="D376" s="428" t="s">
        <v>1011</v>
      </c>
      <c r="E376" s="429" t="s">
        <v>1012</v>
      </c>
    </row>
    <row r="377" spans="1:5" x14ac:dyDescent="0.35">
      <c r="A377" s="428" t="s">
        <v>1013</v>
      </c>
      <c r="B377" s="428">
        <v>5</v>
      </c>
      <c r="C377" s="428">
        <v>5</v>
      </c>
      <c r="D377" s="428" t="s">
        <v>1014</v>
      </c>
      <c r="E377" s="429" t="s">
        <v>1015</v>
      </c>
    </row>
    <row r="378" spans="1:5" x14ac:dyDescent="0.35">
      <c r="A378" s="428" t="s">
        <v>1016</v>
      </c>
      <c r="B378" s="428">
        <v>5</v>
      </c>
      <c r="C378" s="428">
        <v>6</v>
      </c>
      <c r="D378" s="428" t="s">
        <v>1017</v>
      </c>
      <c r="E378" s="429" t="s">
        <v>1018</v>
      </c>
    </row>
    <row r="379" spans="1:5" x14ac:dyDescent="0.35">
      <c r="A379" s="426" t="s">
        <v>1019</v>
      </c>
      <c r="B379" s="426">
        <v>5</v>
      </c>
      <c r="C379" s="426">
        <v>7</v>
      </c>
      <c r="D379" s="426" t="s">
        <v>1020</v>
      </c>
    </row>
    <row r="380" spans="1:5" x14ac:dyDescent="0.35">
      <c r="A380" s="428" t="s">
        <v>1021</v>
      </c>
      <c r="B380" s="428">
        <v>5</v>
      </c>
      <c r="C380" s="428">
        <v>8</v>
      </c>
      <c r="D380" s="428" t="s">
        <v>1022</v>
      </c>
      <c r="E380" s="429" t="s">
        <v>1023</v>
      </c>
    </row>
    <row r="381" spans="1:5" x14ac:dyDescent="0.35">
      <c r="A381" s="426" t="s">
        <v>1024</v>
      </c>
      <c r="B381" s="426">
        <v>5</v>
      </c>
      <c r="C381" s="426">
        <v>9</v>
      </c>
      <c r="D381" s="426" t="s">
        <v>1025</v>
      </c>
    </row>
    <row r="382" spans="1:5" x14ac:dyDescent="0.35">
      <c r="A382" s="426" t="s">
        <v>1026</v>
      </c>
      <c r="B382" s="426">
        <v>3</v>
      </c>
      <c r="C382" s="426">
        <v>1</v>
      </c>
      <c r="D382" s="426" t="s">
        <v>1027</v>
      </c>
    </row>
    <row r="383" spans="1:5" x14ac:dyDescent="0.35">
      <c r="A383" t="s">
        <v>1028</v>
      </c>
      <c r="B383">
        <v>3</v>
      </c>
      <c r="C383">
        <v>2</v>
      </c>
      <c r="D383" t="s">
        <v>1029</v>
      </c>
    </row>
    <row r="384" spans="1:5" x14ac:dyDescent="0.35">
      <c r="A384" t="s">
        <v>1030</v>
      </c>
      <c r="B384">
        <v>3</v>
      </c>
      <c r="C384">
        <v>3</v>
      </c>
      <c r="D384" t="s">
        <v>1031</v>
      </c>
    </row>
    <row r="385" spans="1:5" x14ac:dyDescent="0.35">
      <c r="A385" s="426" t="s">
        <v>1032</v>
      </c>
      <c r="B385" s="426">
        <v>3</v>
      </c>
      <c r="C385" s="426">
        <v>0</v>
      </c>
      <c r="D385" s="426" t="s">
        <v>1033</v>
      </c>
    </row>
    <row r="386" spans="1:5" x14ac:dyDescent="0.35">
      <c r="A386" s="426" t="s">
        <v>1034</v>
      </c>
      <c r="B386" s="426">
        <v>3</v>
      </c>
      <c r="C386" s="426">
        <v>1</v>
      </c>
      <c r="D386" s="426" t="s">
        <v>1035</v>
      </c>
    </row>
    <row r="387" spans="1:5" x14ac:dyDescent="0.35">
      <c r="A387" s="426" t="s">
        <v>1036</v>
      </c>
      <c r="B387" s="426">
        <v>3</v>
      </c>
      <c r="C387" s="426">
        <v>2</v>
      </c>
      <c r="D387" s="426" t="s">
        <v>1037</v>
      </c>
    </row>
    <row r="388" spans="1:5" x14ac:dyDescent="0.35">
      <c r="A388" s="426" t="s">
        <v>1038</v>
      </c>
      <c r="B388" s="426">
        <v>3</v>
      </c>
      <c r="C388" s="426">
        <v>3</v>
      </c>
      <c r="D388" s="426" t="s">
        <v>1039</v>
      </c>
    </row>
    <row r="389" spans="1:5" x14ac:dyDescent="0.35">
      <c r="A389" s="426" t="s">
        <v>1040</v>
      </c>
      <c r="B389" s="426">
        <v>3</v>
      </c>
      <c r="C389" s="426">
        <v>0</v>
      </c>
      <c r="D389" s="426" t="s">
        <v>1041</v>
      </c>
    </row>
    <row r="390" spans="1:5" x14ac:dyDescent="0.35">
      <c r="A390" s="426" t="s">
        <v>1042</v>
      </c>
      <c r="B390" s="426">
        <v>3</v>
      </c>
      <c r="C390" s="426">
        <v>1</v>
      </c>
      <c r="D390" s="426" t="s">
        <v>1043</v>
      </c>
    </row>
    <row r="391" spans="1:5" x14ac:dyDescent="0.35">
      <c r="A391" s="426" t="s">
        <v>1044</v>
      </c>
      <c r="B391" s="426">
        <v>3</v>
      </c>
      <c r="C391" s="426">
        <v>11</v>
      </c>
      <c r="D391" s="426" t="s">
        <v>1045</v>
      </c>
    </row>
    <row r="392" spans="1:5" x14ac:dyDescent="0.35">
      <c r="A392" s="426" t="s">
        <v>1046</v>
      </c>
      <c r="B392" s="426">
        <v>3</v>
      </c>
      <c r="C392" s="426">
        <v>2</v>
      </c>
      <c r="D392" s="426" t="s">
        <v>1047</v>
      </c>
    </row>
    <row r="393" spans="1:5" x14ac:dyDescent="0.35">
      <c r="A393" s="426" t="s">
        <v>1048</v>
      </c>
      <c r="B393" s="426">
        <v>3</v>
      </c>
      <c r="C393" s="426">
        <v>3</v>
      </c>
      <c r="D393" s="426" t="s">
        <v>1049</v>
      </c>
    </row>
    <row r="394" spans="1:5" x14ac:dyDescent="0.35">
      <c r="A394" s="426" t="s">
        <v>1050</v>
      </c>
      <c r="B394" s="426">
        <v>3</v>
      </c>
      <c r="C394" s="426">
        <v>4</v>
      </c>
      <c r="D394" s="426" t="s">
        <v>1051</v>
      </c>
    </row>
    <row r="395" spans="1:5" x14ac:dyDescent="0.35">
      <c r="A395" s="426" t="s">
        <v>1052</v>
      </c>
      <c r="B395" s="426">
        <v>3</v>
      </c>
      <c r="C395" s="426">
        <v>5</v>
      </c>
      <c r="D395" s="426" t="s">
        <v>1053</v>
      </c>
    </row>
    <row r="396" spans="1:5" x14ac:dyDescent="0.35">
      <c r="A396" s="428" t="s">
        <v>1054</v>
      </c>
      <c r="B396" s="428">
        <v>3</v>
      </c>
      <c r="C396" s="428">
        <v>0</v>
      </c>
      <c r="D396" s="428" t="s">
        <v>1055</v>
      </c>
      <c r="E396" s="429" t="s">
        <v>1056</v>
      </c>
    </row>
    <row r="397" spans="1:5" x14ac:dyDescent="0.35">
      <c r="A397" s="428" t="s">
        <v>1057</v>
      </c>
      <c r="B397" s="428">
        <v>3</v>
      </c>
      <c r="C397" s="428">
        <v>1</v>
      </c>
      <c r="D397" s="428" t="s">
        <v>1058</v>
      </c>
    </row>
    <row r="398" spans="1:5" x14ac:dyDescent="0.35">
      <c r="A398" s="428" t="s">
        <v>1059</v>
      </c>
      <c r="B398" s="428">
        <v>3</v>
      </c>
      <c r="C398" s="428">
        <v>2</v>
      </c>
      <c r="D398" s="428" t="s">
        <v>1060</v>
      </c>
    </row>
    <row r="399" spans="1:5" x14ac:dyDescent="0.35">
      <c r="A399" t="s">
        <v>1061</v>
      </c>
      <c r="B399">
        <v>3</v>
      </c>
      <c r="C399">
        <v>3</v>
      </c>
      <c r="D399" t="s">
        <v>1062</v>
      </c>
    </row>
    <row r="400" spans="1:5" x14ac:dyDescent="0.35">
      <c r="A400" t="s">
        <v>1063</v>
      </c>
      <c r="B400">
        <v>3</v>
      </c>
      <c r="C400">
        <v>0</v>
      </c>
      <c r="D400" t="s">
        <v>1064</v>
      </c>
    </row>
    <row r="401" spans="1:5" x14ac:dyDescent="0.35">
      <c r="A401" t="s">
        <v>1065</v>
      </c>
      <c r="B401">
        <v>3</v>
      </c>
      <c r="C401">
        <v>1</v>
      </c>
      <c r="D401" t="s">
        <v>1066</v>
      </c>
    </row>
    <row r="402" spans="1:5" x14ac:dyDescent="0.35">
      <c r="A402" t="s">
        <v>1067</v>
      </c>
      <c r="B402">
        <v>3</v>
      </c>
      <c r="C402">
        <v>2</v>
      </c>
      <c r="D402" t="s">
        <v>1068</v>
      </c>
    </row>
    <row r="403" spans="1:5" x14ac:dyDescent="0.35">
      <c r="A403" t="s">
        <v>1069</v>
      </c>
      <c r="B403">
        <v>3</v>
      </c>
      <c r="C403">
        <v>3</v>
      </c>
      <c r="D403" t="s">
        <v>1070</v>
      </c>
    </row>
    <row r="404" spans="1:5" x14ac:dyDescent="0.35">
      <c r="A404" s="422" t="s">
        <v>1071</v>
      </c>
      <c r="B404" s="422">
        <v>3</v>
      </c>
      <c r="C404" s="422">
        <v>1</v>
      </c>
      <c r="D404" s="422" t="s">
        <v>1072</v>
      </c>
    </row>
    <row r="405" spans="1:5" x14ac:dyDescent="0.35">
      <c r="A405" s="422" t="s">
        <v>1073</v>
      </c>
      <c r="B405" s="422">
        <v>3</v>
      </c>
      <c r="C405" s="422">
        <v>2</v>
      </c>
      <c r="D405" s="422" t="s">
        <v>1074</v>
      </c>
    </row>
    <row r="406" spans="1:5" x14ac:dyDescent="0.35">
      <c r="A406" s="422" t="s">
        <v>1075</v>
      </c>
      <c r="B406" s="422">
        <v>3</v>
      </c>
      <c r="C406" s="422">
        <v>3</v>
      </c>
      <c r="D406" s="422" t="s">
        <v>1076</v>
      </c>
    </row>
    <row r="407" spans="1:5" x14ac:dyDescent="0.35">
      <c r="A407" t="s">
        <v>1077</v>
      </c>
      <c r="B407">
        <v>3</v>
      </c>
      <c r="C407">
        <v>4</v>
      </c>
      <c r="D407" t="s">
        <v>1078</v>
      </c>
    </row>
    <row r="408" spans="1:5" x14ac:dyDescent="0.35">
      <c r="A408" t="s">
        <v>1079</v>
      </c>
      <c r="B408">
        <v>3</v>
      </c>
      <c r="C408">
        <v>5</v>
      </c>
      <c r="D408" t="s">
        <v>1080</v>
      </c>
    </row>
    <row r="409" spans="1:5" x14ac:dyDescent="0.35">
      <c r="A409" t="s">
        <v>1081</v>
      </c>
      <c r="B409">
        <v>3</v>
      </c>
      <c r="C409">
        <v>1</v>
      </c>
      <c r="D409" t="s">
        <v>1082</v>
      </c>
    </row>
    <row r="410" spans="1:5" x14ac:dyDescent="0.35">
      <c r="A410" t="s">
        <v>1083</v>
      </c>
      <c r="B410">
        <v>3</v>
      </c>
      <c r="C410">
        <v>2</v>
      </c>
      <c r="D410" t="s">
        <v>1084</v>
      </c>
    </row>
    <row r="411" spans="1:5" x14ac:dyDescent="0.35">
      <c r="A411" t="s">
        <v>1085</v>
      </c>
      <c r="B411">
        <v>3</v>
      </c>
      <c r="C411">
        <v>3</v>
      </c>
      <c r="D411" t="s">
        <v>1086</v>
      </c>
    </row>
    <row r="412" spans="1:5" x14ac:dyDescent="0.35">
      <c r="A412" t="s">
        <v>1087</v>
      </c>
      <c r="B412">
        <v>3</v>
      </c>
      <c r="C412">
        <v>4</v>
      </c>
      <c r="D412" t="s">
        <v>1088</v>
      </c>
    </row>
    <row r="413" spans="1:5" x14ac:dyDescent="0.35">
      <c r="A413" t="s">
        <v>1089</v>
      </c>
      <c r="B413">
        <v>3</v>
      </c>
      <c r="C413">
        <v>5</v>
      </c>
      <c r="D413" t="s">
        <v>1090</v>
      </c>
    </row>
    <row r="414" spans="1:5" x14ac:dyDescent="0.35">
      <c r="A414" s="428" t="s">
        <v>1091</v>
      </c>
      <c r="B414" s="428">
        <v>8</v>
      </c>
      <c r="C414" s="428">
        <v>1</v>
      </c>
      <c r="D414" s="428" t="s">
        <v>1092</v>
      </c>
      <c r="E414" s="429" t="s">
        <v>1093</v>
      </c>
    </row>
    <row r="415" spans="1:5" x14ac:dyDescent="0.35">
      <c r="A415" s="426" t="s">
        <v>1094</v>
      </c>
      <c r="B415" s="426">
        <v>8</v>
      </c>
      <c r="C415" s="426">
        <v>10</v>
      </c>
      <c r="D415" s="426" t="s">
        <v>1095</v>
      </c>
    </row>
    <row r="416" spans="1:5" x14ac:dyDescent="0.35">
      <c r="A416" s="428" t="s">
        <v>1096</v>
      </c>
      <c r="B416" s="428">
        <v>8</v>
      </c>
      <c r="C416" s="428">
        <v>11</v>
      </c>
      <c r="D416" s="428" t="s">
        <v>1097</v>
      </c>
      <c r="E416" s="429" t="s">
        <v>1098</v>
      </c>
    </row>
    <row r="417" spans="1:5" x14ac:dyDescent="0.35">
      <c r="A417" s="428" t="s">
        <v>1099</v>
      </c>
      <c r="B417" s="428">
        <v>8</v>
      </c>
      <c r="C417" s="428">
        <v>12</v>
      </c>
      <c r="D417" s="428" t="s">
        <v>1100</v>
      </c>
      <c r="E417" s="429" t="s">
        <v>1101</v>
      </c>
    </row>
    <row r="418" spans="1:5" x14ac:dyDescent="0.35">
      <c r="A418" s="428" t="s">
        <v>1102</v>
      </c>
      <c r="B418" s="428">
        <v>8</v>
      </c>
      <c r="C418" s="428">
        <v>13</v>
      </c>
      <c r="D418" s="428" t="s">
        <v>1103</v>
      </c>
      <c r="E418" s="429" t="s">
        <v>1104</v>
      </c>
    </row>
    <row r="419" spans="1:5" x14ac:dyDescent="0.35">
      <c r="A419" s="428" t="s">
        <v>1105</v>
      </c>
      <c r="B419" s="428">
        <v>8</v>
      </c>
      <c r="C419" s="428">
        <v>14</v>
      </c>
      <c r="D419" s="428" t="s">
        <v>1106</v>
      </c>
      <c r="E419" s="429" t="s">
        <v>1107</v>
      </c>
    </row>
    <row r="420" spans="1:5" x14ac:dyDescent="0.35">
      <c r="A420" s="428" t="s">
        <v>1108</v>
      </c>
      <c r="B420" s="428">
        <v>8</v>
      </c>
      <c r="C420" s="428">
        <v>15</v>
      </c>
      <c r="D420" s="428" t="s">
        <v>1109</v>
      </c>
      <c r="E420" s="429" t="s">
        <v>1110</v>
      </c>
    </row>
    <row r="421" spans="1:5" x14ac:dyDescent="0.35">
      <c r="A421" s="428" t="s">
        <v>1111</v>
      </c>
      <c r="B421" s="428">
        <v>8</v>
      </c>
      <c r="C421" s="428">
        <v>16</v>
      </c>
      <c r="D421" s="428" t="s">
        <v>1112</v>
      </c>
      <c r="E421" s="429" t="s">
        <v>1113</v>
      </c>
    </row>
    <row r="422" spans="1:5" x14ac:dyDescent="0.35">
      <c r="A422" s="426" t="s">
        <v>1114</v>
      </c>
      <c r="B422" s="426">
        <v>8</v>
      </c>
      <c r="C422" s="426">
        <v>17</v>
      </c>
      <c r="D422" s="426" t="s">
        <v>1115</v>
      </c>
    </row>
    <row r="423" spans="1:5" x14ac:dyDescent="0.35">
      <c r="A423" s="428" t="s">
        <v>1116</v>
      </c>
      <c r="B423" s="428">
        <v>8</v>
      </c>
      <c r="C423" s="428">
        <v>18</v>
      </c>
      <c r="D423" s="428" t="s">
        <v>1117</v>
      </c>
      <c r="E423" s="429" t="s">
        <v>1118</v>
      </c>
    </row>
    <row r="424" spans="1:5" x14ac:dyDescent="0.35">
      <c r="A424" s="426" t="s">
        <v>1119</v>
      </c>
      <c r="B424" s="426">
        <v>8</v>
      </c>
      <c r="C424" s="426">
        <v>19</v>
      </c>
      <c r="D424" s="426" t="s">
        <v>1120</v>
      </c>
    </row>
    <row r="425" spans="1:5" x14ac:dyDescent="0.35">
      <c r="A425" s="426" t="s">
        <v>1121</v>
      </c>
      <c r="B425" s="426">
        <v>8</v>
      </c>
      <c r="C425" s="426">
        <v>2</v>
      </c>
      <c r="D425" s="426" t="s">
        <v>1122</v>
      </c>
    </row>
    <row r="426" spans="1:5" x14ac:dyDescent="0.35">
      <c r="A426" s="426" t="s">
        <v>1123</v>
      </c>
      <c r="B426" s="426">
        <v>8</v>
      </c>
      <c r="C426" s="426">
        <v>20</v>
      </c>
      <c r="D426" s="426" t="s">
        <v>1124</v>
      </c>
    </row>
    <row r="427" spans="1:5" x14ac:dyDescent="0.35">
      <c r="A427" s="428" t="s">
        <v>1125</v>
      </c>
      <c r="B427" s="428">
        <v>8</v>
      </c>
      <c r="C427" s="428">
        <v>21</v>
      </c>
      <c r="D427" s="428" t="s">
        <v>1126</v>
      </c>
      <c r="E427" s="429" t="s">
        <v>1127</v>
      </c>
    </row>
    <row r="428" spans="1:5" x14ac:dyDescent="0.35">
      <c r="A428" s="428" t="s">
        <v>1128</v>
      </c>
      <c r="B428" s="428">
        <v>8</v>
      </c>
      <c r="C428" s="428">
        <v>22</v>
      </c>
      <c r="D428" s="428" t="s">
        <v>1129</v>
      </c>
      <c r="E428" s="429" t="s">
        <v>1130</v>
      </c>
    </row>
    <row r="429" spans="1:5" x14ac:dyDescent="0.35">
      <c r="A429" s="428" t="s">
        <v>1131</v>
      </c>
      <c r="B429" s="428">
        <v>8</v>
      </c>
      <c r="C429" s="428">
        <v>23</v>
      </c>
      <c r="D429" s="428" t="s">
        <v>1132</v>
      </c>
      <c r="E429" s="429" t="s">
        <v>1133</v>
      </c>
    </row>
    <row r="430" spans="1:5" x14ac:dyDescent="0.35">
      <c r="A430" s="428" t="s">
        <v>1134</v>
      </c>
      <c r="B430" s="428">
        <v>8</v>
      </c>
      <c r="C430" s="428">
        <v>24</v>
      </c>
      <c r="D430" s="428" t="s">
        <v>1135</v>
      </c>
      <c r="E430" s="429" t="s">
        <v>1136</v>
      </c>
    </row>
    <row r="431" spans="1:5" x14ac:dyDescent="0.35">
      <c r="A431" s="426" t="s">
        <v>1137</v>
      </c>
      <c r="B431" s="426">
        <v>8</v>
      </c>
      <c r="C431" s="426">
        <v>25</v>
      </c>
      <c r="D431" s="426" t="s">
        <v>1138</v>
      </c>
    </row>
    <row r="432" spans="1:5" x14ac:dyDescent="0.35">
      <c r="A432" s="428" t="s">
        <v>1139</v>
      </c>
      <c r="B432" s="428">
        <v>8</v>
      </c>
      <c r="C432" s="428">
        <v>26</v>
      </c>
      <c r="D432" s="428" t="s">
        <v>1140</v>
      </c>
      <c r="E432" s="429" t="s">
        <v>1141</v>
      </c>
    </row>
    <row r="433" spans="1:5" x14ac:dyDescent="0.35">
      <c r="A433" s="428" t="s">
        <v>1142</v>
      </c>
      <c r="B433" s="428">
        <v>8</v>
      </c>
      <c r="C433" s="428">
        <v>27</v>
      </c>
      <c r="D433" s="428" t="s">
        <v>1143</v>
      </c>
      <c r="E433" s="429" t="s">
        <v>1144</v>
      </c>
    </row>
    <row r="434" spans="1:5" x14ac:dyDescent="0.35">
      <c r="A434" s="428" t="s">
        <v>1145</v>
      </c>
      <c r="B434" s="428">
        <v>8</v>
      </c>
      <c r="C434" s="428">
        <v>28</v>
      </c>
      <c r="D434" s="428" t="s">
        <v>1146</v>
      </c>
      <c r="E434" s="429" t="s">
        <v>1147</v>
      </c>
    </row>
    <row r="435" spans="1:5" x14ac:dyDescent="0.35">
      <c r="A435" s="426" t="s">
        <v>1148</v>
      </c>
      <c r="B435" s="426">
        <v>8</v>
      </c>
      <c r="C435" s="426">
        <v>29</v>
      </c>
      <c r="D435" s="426" t="s">
        <v>1149</v>
      </c>
    </row>
    <row r="436" spans="1:5" x14ac:dyDescent="0.35">
      <c r="A436" s="426" t="s">
        <v>1150</v>
      </c>
      <c r="B436" s="426">
        <v>8</v>
      </c>
      <c r="C436" s="426">
        <v>3</v>
      </c>
      <c r="D436" s="426" t="s">
        <v>1151</v>
      </c>
    </row>
    <row r="437" spans="1:5" x14ac:dyDescent="0.35">
      <c r="A437" s="426" t="s">
        <v>1152</v>
      </c>
      <c r="B437" s="426">
        <v>8</v>
      </c>
      <c r="C437" s="426">
        <v>30</v>
      </c>
      <c r="D437" s="426" t="s">
        <v>1153</v>
      </c>
    </row>
    <row r="438" spans="1:5" x14ac:dyDescent="0.35">
      <c r="A438" s="426" t="s">
        <v>1154</v>
      </c>
      <c r="B438" s="426">
        <v>8</v>
      </c>
      <c r="C438" s="426">
        <v>31</v>
      </c>
      <c r="D438" s="426" t="s">
        <v>1155</v>
      </c>
    </row>
    <row r="439" spans="1:5" x14ac:dyDescent="0.35">
      <c r="A439" s="428" t="s">
        <v>1156</v>
      </c>
      <c r="B439" s="428">
        <v>8</v>
      </c>
      <c r="C439" s="428">
        <v>32</v>
      </c>
      <c r="D439" s="428" t="s">
        <v>1157</v>
      </c>
      <c r="E439" s="429" t="s">
        <v>1158</v>
      </c>
    </row>
    <row r="440" spans="1:5" x14ac:dyDescent="0.35">
      <c r="A440" s="426" t="s">
        <v>1159</v>
      </c>
      <c r="B440" s="426">
        <v>8</v>
      </c>
      <c r="C440" s="426">
        <v>4</v>
      </c>
      <c r="D440" s="426" t="s">
        <v>1160</v>
      </c>
    </row>
    <row r="441" spans="1:5" x14ac:dyDescent="0.35">
      <c r="A441" s="428" t="s">
        <v>1161</v>
      </c>
      <c r="B441" s="428">
        <v>8</v>
      </c>
      <c r="C441" s="428">
        <v>5</v>
      </c>
      <c r="D441" s="428" t="s">
        <v>1162</v>
      </c>
      <c r="E441" s="429" t="s">
        <v>1163</v>
      </c>
    </row>
    <row r="442" spans="1:5" x14ac:dyDescent="0.35">
      <c r="A442" s="428" t="s">
        <v>1164</v>
      </c>
      <c r="B442" s="428">
        <v>8</v>
      </c>
      <c r="C442" s="428">
        <v>6</v>
      </c>
      <c r="D442" s="428" t="s">
        <v>1165</v>
      </c>
      <c r="E442" s="429" t="s">
        <v>1166</v>
      </c>
    </row>
    <row r="443" spans="1:5" x14ac:dyDescent="0.35">
      <c r="A443" s="428" t="s">
        <v>1167</v>
      </c>
      <c r="B443" s="428">
        <v>8</v>
      </c>
      <c r="C443" s="428">
        <v>7</v>
      </c>
      <c r="D443" s="428" t="s">
        <v>1168</v>
      </c>
      <c r="E443" s="429" t="s">
        <v>1169</v>
      </c>
    </row>
    <row r="444" spans="1:5" x14ac:dyDescent="0.35">
      <c r="A444" s="426" t="s">
        <v>1170</v>
      </c>
      <c r="B444" s="426">
        <v>8</v>
      </c>
      <c r="C444" s="426">
        <v>8</v>
      </c>
      <c r="D444" s="426" t="s">
        <v>1171</v>
      </c>
    </row>
    <row r="445" spans="1:5" x14ac:dyDescent="0.35">
      <c r="A445" s="428" t="s">
        <v>1172</v>
      </c>
      <c r="B445" s="428">
        <v>8</v>
      </c>
      <c r="C445" s="428">
        <v>9</v>
      </c>
      <c r="D445" s="428" t="s">
        <v>1173</v>
      </c>
      <c r="E445" s="429" t="s">
        <v>1174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5"/>
  <sheetViews>
    <sheetView workbookViewId="0">
      <selection activeCell="C9" sqref="C9"/>
    </sheetView>
  </sheetViews>
  <sheetFormatPr defaultColWidth="8.81640625" defaultRowHeight="14.5" x14ac:dyDescent="0.35"/>
  <cols>
    <col min="1" max="1" width="2.453125" customWidth="1"/>
    <col min="2" max="2" width="21.453125" customWidth="1"/>
    <col min="3" max="3" width="29.453125" customWidth="1"/>
    <col min="4" max="8" width="12.453125" customWidth="1"/>
  </cols>
  <sheetData>
    <row r="2" spans="2:10" ht="15" thickBot="1" x14ac:dyDescent="0.4">
      <c r="B2" s="170"/>
      <c r="C2" s="170"/>
      <c r="D2" s="170"/>
      <c r="E2" s="170"/>
      <c r="F2" s="170"/>
      <c r="G2" s="170"/>
    </row>
    <row r="3" spans="2:10" x14ac:dyDescent="0.35">
      <c r="B3" s="175" t="s">
        <v>1175</v>
      </c>
      <c r="C3" s="173" t="s">
        <v>1176</v>
      </c>
      <c r="D3" s="172" t="s">
        <v>1177</v>
      </c>
      <c r="E3" s="172" t="s">
        <v>1178</v>
      </c>
      <c r="F3" s="172" t="s">
        <v>1179</v>
      </c>
      <c r="G3" s="172" t="s">
        <v>1180</v>
      </c>
      <c r="H3" s="172" t="s">
        <v>1181</v>
      </c>
    </row>
    <row r="4" spans="2:10" ht="15" thickBot="1" x14ac:dyDescent="0.4">
      <c r="B4" s="176" t="s">
        <v>1182</v>
      </c>
      <c r="C4" s="174"/>
      <c r="D4" s="174"/>
      <c r="E4" s="174"/>
      <c r="F4" s="174"/>
      <c r="G4" s="174"/>
      <c r="H4" s="174"/>
    </row>
    <row r="5" spans="2:10" x14ac:dyDescent="0.35">
      <c r="B5" s="170" t="s">
        <v>1183</v>
      </c>
      <c r="C5" s="435"/>
    </row>
    <row r="6" spans="2:10" x14ac:dyDescent="0.35">
      <c r="B6" s="171" t="s">
        <v>1184</v>
      </c>
      <c r="C6" s="434"/>
    </row>
    <row r="7" spans="2:10" x14ac:dyDescent="0.35">
      <c r="B7" s="170" t="s">
        <v>1185</v>
      </c>
      <c r="C7" s="434"/>
    </row>
    <row r="11" spans="2:10" x14ac:dyDescent="0.35">
      <c r="B11" s="131" t="s">
        <v>1186</v>
      </c>
      <c r="H11" s="170"/>
      <c r="I11" s="170"/>
      <c r="J11" s="170"/>
    </row>
    <row r="12" spans="2:10" x14ac:dyDescent="0.35">
      <c r="B12" t="s">
        <v>1187</v>
      </c>
      <c r="I12" s="170"/>
      <c r="J12" s="170"/>
    </row>
    <row r="13" spans="2:10" x14ac:dyDescent="0.35">
      <c r="B13" t="s">
        <v>1188</v>
      </c>
      <c r="I13" s="170"/>
      <c r="J13" s="170"/>
    </row>
    <row r="14" spans="2:10" x14ac:dyDescent="0.35">
      <c r="B14" s="484" t="s">
        <v>1189</v>
      </c>
      <c r="C14" s="484"/>
      <c r="D14" s="484"/>
      <c r="E14" s="484"/>
      <c r="F14" s="484"/>
      <c r="G14" s="484"/>
      <c r="I14" s="170"/>
      <c r="J14" s="170"/>
    </row>
    <row r="15" spans="2:10" x14ac:dyDescent="0.35">
      <c r="B15" s="484"/>
      <c r="C15" s="484"/>
      <c r="D15" s="484"/>
      <c r="E15" s="484"/>
      <c r="F15" s="484"/>
      <c r="G15" s="484"/>
    </row>
  </sheetData>
  <mergeCells count="1">
    <mergeCell ref="B14:G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2:L84"/>
  <sheetViews>
    <sheetView showGridLines="0" zoomScaleNormal="100" workbookViewId="0">
      <selection activeCell="D10" sqref="D10"/>
    </sheetView>
  </sheetViews>
  <sheetFormatPr defaultColWidth="8.81640625" defaultRowHeight="12.5" x14ac:dyDescent="0.25"/>
  <cols>
    <col min="1" max="1" width="2.81640625" style="4" customWidth="1"/>
    <col min="2" max="2" width="40.1796875" style="4" customWidth="1"/>
    <col min="3" max="3" width="25.453125" style="4" customWidth="1"/>
    <col min="4" max="4" width="14.1796875" style="4" customWidth="1"/>
    <col min="5" max="5" width="17.81640625" style="7" customWidth="1"/>
    <col min="6" max="6" width="12" style="4" customWidth="1"/>
    <col min="7" max="7" width="4.453125" style="4" customWidth="1"/>
    <col min="8" max="8" width="26.81640625" style="4" bestFit="1" customWidth="1"/>
    <col min="9" max="18" width="16.81640625" style="4" customWidth="1"/>
    <col min="19" max="23" width="22.1796875" style="4" customWidth="1"/>
    <col min="24" max="16384" width="8.81640625" style="4"/>
  </cols>
  <sheetData>
    <row r="2" spans="1:10" ht="13" x14ac:dyDescent="0.3">
      <c r="B2" s="472" t="s">
        <v>1191</v>
      </c>
      <c r="C2" s="473" t="str">
        <f>'2. Employee Info'!O19</f>
        <v>Microenterprise</v>
      </c>
    </row>
    <row r="4" spans="1:10" ht="18.5" x14ac:dyDescent="0.45">
      <c r="A4" s="185">
        <v>1</v>
      </c>
      <c r="B4" s="485" t="s">
        <v>52</v>
      </c>
      <c r="C4" s="485"/>
      <c r="D4" s="181"/>
      <c r="E4" s="181"/>
      <c r="F4" s="181"/>
      <c r="G4" s="181"/>
      <c r="H4" s="181"/>
      <c r="I4" s="181"/>
      <c r="J4" s="181"/>
    </row>
    <row r="5" spans="1:10" ht="19" thickBot="1" x14ac:dyDescent="0.5">
      <c r="A5" s="264"/>
      <c r="B5" s="265"/>
      <c r="C5" s="265"/>
      <c r="D5" s="266"/>
      <c r="E5" s="266"/>
      <c r="F5" s="266"/>
      <c r="G5" s="266"/>
      <c r="H5" s="266"/>
      <c r="I5" s="266"/>
      <c r="J5" s="266"/>
    </row>
    <row r="6" spans="1:10" ht="13.5" thickBot="1" x14ac:dyDescent="0.35">
      <c r="B6" s="267" t="s">
        <v>1192</v>
      </c>
      <c r="C6" s="268" t="s">
        <v>1193</v>
      </c>
      <c r="D6" s="268" t="s">
        <v>1194</v>
      </c>
      <c r="E6" s="268" t="s">
        <v>1195</v>
      </c>
      <c r="F6" s="486" t="s">
        <v>49</v>
      </c>
      <c r="G6" s="486"/>
      <c r="H6" s="487" t="s">
        <v>1196</v>
      </c>
      <c r="I6" s="487"/>
      <c r="J6" s="236"/>
    </row>
    <row r="7" spans="1:10" ht="13" x14ac:dyDescent="0.3">
      <c r="B7" s="440" t="s">
        <v>1729</v>
      </c>
      <c r="C7" s="441" t="s">
        <v>1665</v>
      </c>
      <c r="D7" s="441" t="s">
        <v>1221</v>
      </c>
      <c r="E7" s="442">
        <v>0.98</v>
      </c>
      <c r="F7" s="441"/>
      <c r="G7" s="169"/>
      <c r="H7" s="272"/>
      <c r="I7" s="272"/>
      <c r="J7" s="272"/>
    </row>
    <row r="8" spans="1:10" ht="13" x14ac:dyDescent="0.3">
      <c r="B8" s="440" t="s">
        <v>1730</v>
      </c>
      <c r="C8" s="441" t="s">
        <v>1666</v>
      </c>
      <c r="D8" s="441" t="s">
        <v>1222</v>
      </c>
      <c r="E8" s="442">
        <v>2.5000000000000001E-3</v>
      </c>
      <c r="F8" s="441"/>
      <c r="G8" s="169"/>
      <c r="H8" s="269" t="s">
        <v>1197</v>
      </c>
      <c r="I8" s="292">
        <v>0</v>
      </c>
      <c r="J8" s="270">
        <v>1</v>
      </c>
    </row>
    <row r="9" spans="1:10" ht="13" x14ac:dyDescent="0.3">
      <c r="B9" s="440" t="s">
        <v>1735</v>
      </c>
      <c r="C9" s="441" t="s">
        <v>1666</v>
      </c>
      <c r="D9" s="441" t="s">
        <v>1222</v>
      </c>
      <c r="E9" s="442">
        <v>1.7500000000000002E-2</v>
      </c>
      <c r="F9" s="441"/>
      <c r="G9" s="169"/>
      <c r="H9" s="269" t="s">
        <v>1198</v>
      </c>
      <c r="I9" s="271" t="s">
        <v>1199</v>
      </c>
      <c r="J9" s="270">
        <v>2</v>
      </c>
    </row>
    <row r="10" spans="1:10" ht="13" x14ac:dyDescent="0.3">
      <c r="B10" s="440"/>
      <c r="C10" s="441"/>
      <c r="D10" s="441"/>
      <c r="E10" s="442"/>
      <c r="F10" s="441"/>
      <c r="G10" s="169"/>
      <c r="H10" s="269" t="s">
        <v>1200</v>
      </c>
      <c r="I10" s="271" t="s">
        <v>1201</v>
      </c>
      <c r="J10" s="270">
        <v>3</v>
      </c>
    </row>
    <row r="11" spans="1:10" ht="13" x14ac:dyDescent="0.3">
      <c r="B11" s="440"/>
      <c r="C11" s="441"/>
      <c r="D11" s="441"/>
      <c r="E11" s="442"/>
      <c r="F11" s="440"/>
      <c r="G11" s="169"/>
      <c r="H11" s="269" t="s">
        <v>1202</v>
      </c>
      <c r="I11" s="271" t="s">
        <v>1203</v>
      </c>
      <c r="J11" s="270">
        <v>4</v>
      </c>
    </row>
    <row r="12" spans="1:10" ht="13" x14ac:dyDescent="0.3">
      <c r="B12" s="440"/>
      <c r="C12" s="441"/>
      <c r="D12" s="441"/>
      <c r="E12" s="442"/>
      <c r="F12" s="440"/>
      <c r="G12" s="169"/>
      <c r="H12" s="269" t="s">
        <v>1204</v>
      </c>
      <c r="I12" s="271" t="s">
        <v>1205</v>
      </c>
      <c r="J12" s="270">
        <v>5</v>
      </c>
    </row>
    <row r="13" spans="1:10" ht="13.5" thickBot="1" x14ac:dyDescent="0.35">
      <c r="B13" s="440"/>
      <c r="C13" s="441"/>
      <c r="D13" s="441"/>
      <c r="E13" s="442"/>
      <c r="F13" s="440"/>
      <c r="G13" s="169"/>
      <c r="H13" s="293"/>
      <c r="I13" s="293"/>
      <c r="J13" s="294"/>
    </row>
    <row r="14" spans="1:10" ht="13" x14ac:dyDescent="0.3">
      <c r="B14" s="440"/>
      <c r="C14" s="441"/>
      <c r="D14" s="441"/>
      <c r="E14" s="442"/>
      <c r="F14" s="440"/>
      <c r="G14" s="169"/>
      <c r="H14" s="425" t="s">
        <v>1206</v>
      </c>
      <c r="I14" s="421">
        <v>3</v>
      </c>
      <c r="J14" s="272"/>
    </row>
    <row r="15" spans="1:10" ht="13" x14ac:dyDescent="0.3">
      <c r="B15" s="440"/>
      <c r="C15" s="441"/>
      <c r="D15" s="441"/>
      <c r="E15" s="442"/>
      <c r="F15" s="440"/>
      <c r="G15" s="169"/>
      <c r="H15" s="419" t="s">
        <v>1207</v>
      </c>
      <c r="I15" s="432">
        <v>6</v>
      </c>
      <c r="J15" s="272"/>
    </row>
    <row r="16" spans="1:10" ht="13.5" thickBot="1" x14ac:dyDescent="0.35">
      <c r="B16" s="440"/>
      <c r="C16" s="441"/>
      <c r="D16" s="441"/>
      <c r="E16" s="442"/>
      <c r="F16" s="440"/>
      <c r="G16" s="169"/>
      <c r="H16" s="431" t="s">
        <v>1208</v>
      </c>
      <c r="I16" s="430">
        <f>I14/I15</f>
        <v>0.5</v>
      </c>
      <c r="J16" s="272"/>
    </row>
    <row r="17" spans="1:12" ht="13" x14ac:dyDescent="0.3">
      <c r="B17" s="440"/>
      <c r="C17" s="441"/>
      <c r="D17" s="441"/>
      <c r="E17" s="442"/>
      <c r="F17" s="440"/>
      <c r="G17" s="169"/>
      <c r="H17" s="272"/>
      <c r="I17" s="272"/>
      <c r="J17" s="272"/>
    </row>
    <row r="18" spans="1:12" ht="13" x14ac:dyDescent="0.3">
      <c r="B18" s="440"/>
      <c r="C18" s="441"/>
      <c r="D18" s="441"/>
      <c r="E18" s="442"/>
      <c r="F18" s="440"/>
      <c r="G18" s="169"/>
      <c r="H18" s="272"/>
      <c r="I18" s="272"/>
      <c r="J18" s="272"/>
    </row>
    <row r="19" spans="1:12" ht="13.5" thickBot="1" x14ac:dyDescent="0.35">
      <c r="B19" s="440"/>
      <c r="C19" s="441"/>
      <c r="D19" s="441"/>
      <c r="E19" s="442"/>
      <c r="F19" s="440"/>
      <c r="G19" s="169"/>
      <c r="H19" s="272"/>
      <c r="I19" s="272"/>
      <c r="J19" s="272"/>
    </row>
    <row r="20" spans="1:12" ht="13" x14ac:dyDescent="0.3">
      <c r="B20" s="440" t="s">
        <v>1209</v>
      </c>
      <c r="C20" s="440"/>
      <c r="D20" s="440"/>
      <c r="E20" s="443">
        <f>SUM(E7:E19)</f>
        <v>0.99999999999999989</v>
      </c>
      <c r="F20" s="440"/>
      <c r="G20" s="169"/>
      <c r="H20" s="425" t="s">
        <v>1210</v>
      </c>
      <c r="I20" s="421">
        <v>450</v>
      </c>
      <c r="J20" s="272"/>
    </row>
    <row r="21" spans="1:12" ht="13.5" thickBot="1" x14ac:dyDescent="0.35">
      <c r="B21" s="403" t="s">
        <v>1211</v>
      </c>
      <c r="C21" s="404"/>
      <c r="D21" s="404"/>
      <c r="E21" s="405">
        <f>SUMIF(D7:D19,"Female",E7:E19)</f>
        <v>0.98</v>
      </c>
      <c r="F21" s="406"/>
      <c r="G21" s="169"/>
      <c r="H21" s="419" t="s">
        <v>1212</v>
      </c>
      <c r="I21" s="432">
        <v>1000</v>
      </c>
      <c r="J21" s="272"/>
    </row>
    <row r="22" spans="1:12" ht="13.5" thickBot="1" x14ac:dyDescent="0.35">
      <c r="B22" s="412"/>
      <c r="C22" s="413"/>
      <c r="D22" s="413"/>
      <c r="E22" s="413"/>
      <c r="F22" s="169"/>
      <c r="G22" s="169"/>
      <c r="H22" s="431" t="s">
        <v>1211</v>
      </c>
      <c r="I22" s="430">
        <f ca="1">E24</f>
        <v>0.98</v>
      </c>
      <c r="J22" s="272"/>
    </row>
    <row r="23" spans="1:12" ht="20.5" thickBot="1" x14ac:dyDescent="0.45">
      <c r="A23" s="21"/>
      <c r="B23" s="66" t="s">
        <v>1209</v>
      </c>
      <c r="C23" s="66"/>
      <c r="D23" s="66"/>
      <c r="E23" s="69">
        <f>E20</f>
        <v>0.99999999999999989</v>
      </c>
      <c r="F23" s="66"/>
      <c r="J23" s="7"/>
    </row>
    <row r="24" spans="1:12" ht="20.5" thickBot="1" x14ac:dyDescent="0.45">
      <c r="A24" s="21"/>
      <c r="B24" s="78" t="s">
        <v>1211</v>
      </c>
      <c r="C24" s="79"/>
      <c r="D24" s="79"/>
      <c r="E24" s="80">
        <f ca="1">SUMIF(D7:E9,"Female",E7:E9)</f>
        <v>0.98</v>
      </c>
      <c r="F24" s="73">
        <v>5</v>
      </c>
      <c r="H24"/>
      <c r="J24" s="7"/>
    </row>
    <row r="25" spans="1:12" ht="20" x14ac:dyDescent="0.4">
      <c r="A25" s="21"/>
      <c r="J25" s="7"/>
    </row>
    <row r="26" spans="1:12" ht="18.5" x14ac:dyDescent="0.45">
      <c r="A26" s="185">
        <v>2</v>
      </c>
      <c r="B26" s="485" t="s">
        <v>54</v>
      </c>
      <c r="C26" s="485"/>
      <c r="D26" s="181"/>
      <c r="E26" s="181"/>
      <c r="F26" s="181"/>
      <c r="G26" s="181"/>
      <c r="H26" s="181"/>
      <c r="I26" s="181"/>
      <c r="J26" s="181"/>
    </row>
    <row r="27" spans="1:12" ht="19" thickBot="1" x14ac:dyDescent="0.5">
      <c r="A27" s="264"/>
      <c r="B27" s="265"/>
      <c r="C27" s="265"/>
      <c r="D27" s="266"/>
      <c r="E27" s="266"/>
      <c r="F27" s="266"/>
      <c r="G27" s="266"/>
      <c r="H27" s="266"/>
      <c r="I27" s="266"/>
      <c r="J27" s="266"/>
    </row>
    <row r="28" spans="1:12" s="299" customFormat="1" ht="13.4" customHeight="1" thickBot="1" x14ac:dyDescent="0.45">
      <c r="A28" s="297"/>
      <c r="B28" s="304" t="s">
        <v>1192</v>
      </c>
      <c r="C28" s="305" t="s">
        <v>1194</v>
      </c>
      <c r="D28" s="305" t="s">
        <v>49</v>
      </c>
      <c r="E28" s="355"/>
      <c r="F28" s="356"/>
      <c r="G28" s="356"/>
      <c r="H28" s="304" t="s">
        <v>1196</v>
      </c>
      <c r="I28" s="305"/>
      <c r="J28" s="305"/>
      <c r="L28" s="296"/>
    </row>
    <row r="29" spans="1:12" s="299" customFormat="1" ht="13.4" customHeight="1" x14ac:dyDescent="0.4">
      <c r="A29" s="297"/>
      <c r="B29" s="355"/>
      <c r="C29" s="356"/>
      <c r="D29" s="356"/>
      <c r="E29" s="355"/>
      <c r="F29" s="356"/>
      <c r="G29" s="356"/>
      <c r="H29" s="269" t="s">
        <v>1197</v>
      </c>
      <c r="I29" s="292">
        <v>0</v>
      </c>
      <c r="J29" s="270">
        <v>1</v>
      </c>
      <c r="L29" s="296"/>
    </row>
    <row r="30" spans="1:12" s="299" customFormat="1" ht="13.4" customHeight="1" x14ac:dyDescent="0.4">
      <c r="A30" s="297"/>
      <c r="B30" s="407" t="s">
        <v>1731</v>
      </c>
      <c r="C30" s="407" t="s">
        <v>1221</v>
      </c>
      <c r="D30" s="444"/>
      <c r="E30" s="355"/>
      <c r="F30" s="356"/>
      <c r="G30" s="356"/>
      <c r="H30" s="269" t="s">
        <v>1198</v>
      </c>
      <c r="I30" s="271" t="s">
        <v>1199</v>
      </c>
      <c r="J30" s="270">
        <v>2</v>
      </c>
      <c r="L30" s="296"/>
    </row>
    <row r="31" spans="1:12" s="299" customFormat="1" ht="13.4" customHeight="1" x14ac:dyDescent="0.4">
      <c r="A31" s="297"/>
      <c r="B31" s="407" t="s">
        <v>1732</v>
      </c>
      <c r="C31" s="407" t="s">
        <v>1221</v>
      </c>
      <c r="D31" s="444"/>
      <c r="E31" s="355"/>
      <c r="F31" s="356"/>
      <c r="G31" s="356"/>
      <c r="H31" s="269" t="s">
        <v>1200</v>
      </c>
      <c r="I31" s="271" t="s">
        <v>1201</v>
      </c>
      <c r="J31" s="270">
        <v>3</v>
      </c>
      <c r="L31" s="296"/>
    </row>
    <row r="32" spans="1:12" s="299" customFormat="1" ht="13.4" customHeight="1" x14ac:dyDescent="0.4">
      <c r="A32" s="297"/>
      <c r="B32" s="407" t="s">
        <v>1733</v>
      </c>
      <c r="C32" s="407" t="s">
        <v>1221</v>
      </c>
      <c r="D32" s="444"/>
      <c r="E32" s="355"/>
      <c r="F32" s="356"/>
      <c r="G32" s="356"/>
      <c r="H32" s="269" t="s">
        <v>1202</v>
      </c>
      <c r="I32" s="271" t="s">
        <v>1203</v>
      </c>
      <c r="J32" s="270">
        <v>4</v>
      </c>
      <c r="L32" s="296"/>
    </row>
    <row r="33" spans="1:12" s="299" customFormat="1" ht="13.4" customHeight="1" x14ac:dyDescent="0.4">
      <c r="A33" s="297"/>
      <c r="B33" s="407" t="s">
        <v>1734</v>
      </c>
      <c r="C33" s="407" t="s">
        <v>1221</v>
      </c>
      <c r="D33" s="444"/>
      <c r="E33" s="355"/>
      <c r="F33" s="356"/>
      <c r="G33" s="356"/>
      <c r="H33" s="269" t="s">
        <v>1204</v>
      </c>
      <c r="I33" s="271" t="s">
        <v>1205</v>
      </c>
      <c r="J33" s="270">
        <v>5</v>
      </c>
      <c r="L33" s="296"/>
    </row>
    <row r="34" spans="1:12" s="299" customFormat="1" ht="13.4" customHeight="1" x14ac:dyDescent="0.4">
      <c r="A34" s="297"/>
      <c r="B34" s="407"/>
      <c r="C34" s="407"/>
      <c r="D34" s="444"/>
      <c r="E34" s="355"/>
      <c r="F34" s="356"/>
      <c r="G34" s="356"/>
      <c r="H34" s="355"/>
      <c r="I34" s="356"/>
      <c r="J34" s="356"/>
      <c r="L34" s="296"/>
    </row>
    <row r="35" spans="1:12" s="299" customFormat="1" ht="13.4" customHeight="1" x14ac:dyDescent="0.4">
      <c r="A35" s="297"/>
      <c r="B35" s="407"/>
      <c r="C35" s="407"/>
      <c r="D35" s="444"/>
      <c r="E35" s="355"/>
      <c r="F35" s="356"/>
      <c r="G35" s="356"/>
      <c r="H35" s="355"/>
      <c r="I35" s="356"/>
      <c r="J35" s="356"/>
      <c r="L35" s="296"/>
    </row>
    <row r="36" spans="1:12" s="299" customFormat="1" ht="13.4" customHeight="1" x14ac:dyDescent="0.4">
      <c r="A36" s="297"/>
      <c r="B36" s="407"/>
      <c r="C36" s="407"/>
      <c r="D36" s="444"/>
      <c r="E36" s="355"/>
      <c r="F36" s="356"/>
      <c r="G36" s="356"/>
      <c r="H36" s="355"/>
      <c r="I36" s="356"/>
      <c r="J36" s="356"/>
      <c r="L36" s="296"/>
    </row>
    <row r="37" spans="1:12" s="299" customFormat="1" ht="13.4" customHeight="1" x14ac:dyDescent="0.4">
      <c r="A37" s="297"/>
      <c r="B37" s="407"/>
      <c r="C37" s="407"/>
      <c r="D37" s="444"/>
      <c r="E37" s="355"/>
      <c r="F37" s="356"/>
      <c r="G37" s="356"/>
      <c r="H37" s="355"/>
      <c r="I37" s="356"/>
      <c r="J37" s="356"/>
      <c r="L37" s="296"/>
    </row>
    <row r="38" spans="1:12" s="299" customFormat="1" ht="13.4" customHeight="1" x14ac:dyDescent="0.4">
      <c r="A38" s="297"/>
      <c r="B38" s="407"/>
      <c r="C38" s="407"/>
      <c r="D38" s="444"/>
      <c r="E38" s="355"/>
      <c r="F38" s="356"/>
      <c r="G38" s="356"/>
      <c r="H38" s="355"/>
      <c r="I38" s="356"/>
      <c r="J38" s="356"/>
      <c r="L38" s="296"/>
    </row>
    <row r="39" spans="1:12" s="299" customFormat="1" ht="13.4" customHeight="1" x14ac:dyDescent="0.4">
      <c r="A39" s="297"/>
      <c r="B39" s="407"/>
      <c r="C39" s="407"/>
      <c r="D39" s="444"/>
      <c r="E39" s="355"/>
      <c r="F39" s="356"/>
      <c r="G39" s="356"/>
      <c r="H39" s="355"/>
      <c r="I39" s="356"/>
      <c r="J39" s="356"/>
      <c r="L39" s="296"/>
    </row>
    <row r="40" spans="1:12" s="299" customFormat="1" ht="13.4" customHeight="1" x14ac:dyDescent="0.4">
      <c r="A40" s="297"/>
      <c r="B40" s="407"/>
      <c r="C40" s="407"/>
      <c r="D40" s="444"/>
      <c r="E40" s="355"/>
      <c r="F40" s="356"/>
      <c r="G40" s="356"/>
      <c r="H40" s="355"/>
      <c r="I40" s="356"/>
      <c r="J40" s="356"/>
      <c r="L40" s="296"/>
    </row>
    <row r="41" spans="1:12" s="299" customFormat="1" ht="13.4" customHeight="1" x14ac:dyDescent="0.4">
      <c r="A41" s="297"/>
      <c r="B41" s="407"/>
      <c r="C41" s="407"/>
      <c r="D41" s="444"/>
      <c r="E41" s="355"/>
      <c r="F41" s="356"/>
      <c r="G41" s="356"/>
      <c r="H41" s="355"/>
      <c r="I41" s="356"/>
      <c r="J41" s="356"/>
      <c r="L41" s="296"/>
    </row>
    <row r="42" spans="1:12" s="299" customFormat="1" ht="13.4" customHeight="1" x14ac:dyDescent="0.4">
      <c r="A42" s="297"/>
      <c r="B42" s="407"/>
      <c r="C42" s="407"/>
      <c r="D42" s="444"/>
      <c r="E42" s="355"/>
      <c r="F42" s="356"/>
      <c r="G42" s="356"/>
      <c r="H42" s="355"/>
      <c r="I42" s="356"/>
      <c r="J42" s="356"/>
      <c r="L42" s="296"/>
    </row>
    <row r="43" spans="1:12" s="299" customFormat="1" ht="13.4" customHeight="1" x14ac:dyDescent="0.4">
      <c r="A43" s="297"/>
      <c r="B43" s="407"/>
      <c r="C43" s="407"/>
      <c r="D43" s="444"/>
      <c r="E43" s="355"/>
      <c r="F43" s="356"/>
      <c r="G43" s="356"/>
      <c r="H43" s="355"/>
      <c r="I43" s="356"/>
      <c r="J43" s="356"/>
      <c r="L43" s="296"/>
    </row>
    <row r="44" spans="1:12" s="299" customFormat="1" ht="13.4" customHeight="1" x14ac:dyDescent="0.4">
      <c r="A44" s="297"/>
      <c r="B44" s="445" t="s">
        <v>1213</v>
      </c>
      <c r="C44" s="446">
        <f>COUNTIF(C30:C42,"Female")</f>
        <v>4</v>
      </c>
      <c r="D44" s="447"/>
      <c r="E44" s="355"/>
      <c r="F44" s="356"/>
      <c r="G44" s="356"/>
      <c r="H44" s="355"/>
      <c r="I44" s="356"/>
      <c r="J44" s="356"/>
      <c r="L44" s="296"/>
    </row>
    <row r="45" spans="1:12" s="299" customFormat="1" ht="13.4" customHeight="1" thickBot="1" x14ac:dyDescent="0.45">
      <c r="A45" s="297"/>
      <c r="B45" s="445" t="s">
        <v>1214</v>
      </c>
      <c r="C45" s="446">
        <f>COUNTA(C30:C43)</f>
        <v>4</v>
      </c>
      <c r="D45" s="447"/>
      <c r="E45" s="355"/>
      <c r="F45" s="356"/>
      <c r="G45" s="356"/>
      <c r="H45" s="355"/>
      <c r="I45" s="356"/>
      <c r="J45" s="356"/>
      <c r="L45" s="296"/>
    </row>
    <row r="46" spans="1:12" s="299" customFormat="1" ht="13.4" customHeight="1" thickBot="1" x14ac:dyDescent="0.45">
      <c r="A46" s="297"/>
      <c r="B46" s="408" t="s">
        <v>54</v>
      </c>
      <c r="C46" s="409">
        <f>C44/C45</f>
        <v>1</v>
      </c>
      <c r="D46" s="410">
        <v>5</v>
      </c>
      <c r="E46" s="355"/>
      <c r="F46" s="356"/>
      <c r="G46" s="356"/>
      <c r="H46" s="355"/>
      <c r="I46" s="356"/>
      <c r="J46" s="356"/>
      <c r="L46" s="296"/>
    </row>
    <row r="47" spans="1:12" s="299" customFormat="1" ht="13.4" customHeight="1" x14ac:dyDescent="0.4">
      <c r="A47" s="297"/>
      <c r="B47" s="355"/>
      <c r="C47" s="356"/>
      <c r="D47" s="356"/>
      <c r="E47" s="355"/>
      <c r="F47" s="356"/>
      <c r="G47" s="356"/>
      <c r="H47" s="355"/>
      <c r="I47" s="356"/>
      <c r="J47" s="356"/>
      <c r="L47" s="296"/>
    </row>
    <row r="48" spans="1:12" ht="13.4" customHeight="1" x14ac:dyDescent="0.4">
      <c r="A48" s="21"/>
      <c r="C48" s="75"/>
      <c r="J48" s="7"/>
    </row>
    <row r="49" spans="1:10" ht="18.5" x14ac:dyDescent="0.45">
      <c r="A49" s="185">
        <v>3</v>
      </c>
      <c r="B49" s="485" t="s">
        <v>1215</v>
      </c>
      <c r="C49" s="485"/>
      <c r="D49" s="181"/>
      <c r="E49" s="181"/>
      <c r="F49" s="181"/>
      <c r="G49" s="181"/>
      <c r="H49" s="181"/>
      <c r="I49" s="181"/>
      <c r="J49" s="181"/>
    </row>
    <row r="50" spans="1:10" ht="19" thickBot="1" x14ac:dyDescent="0.5">
      <c r="A50" s="111"/>
      <c r="B50" s="65"/>
      <c r="J50" s="7"/>
    </row>
    <row r="51" spans="1:10" ht="13.5" thickBot="1" x14ac:dyDescent="0.35">
      <c r="B51" s="267" t="s">
        <v>1192</v>
      </c>
      <c r="C51" s="268" t="s">
        <v>1194</v>
      </c>
      <c r="D51" s="268" t="s">
        <v>49</v>
      </c>
      <c r="H51" s="268" t="s">
        <v>1196</v>
      </c>
      <c r="I51" s="267"/>
      <c r="J51" s="268"/>
    </row>
    <row r="52" spans="1:10" ht="13" x14ac:dyDescent="0.3">
      <c r="B52" s="412"/>
      <c r="C52" s="413"/>
      <c r="D52" s="413"/>
      <c r="H52" s="269" t="s">
        <v>1197</v>
      </c>
      <c r="I52" s="292">
        <v>0</v>
      </c>
      <c r="J52" s="270">
        <v>1</v>
      </c>
    </row>
    <row r="53" spans="1:10" ht="13" x14ac:dyDescent="0.3">
      <c r="B53" s="402"/>
      <c r="C53" s="411"/>
      <c r="D53" s="448"/>
      <c r="H53" s="269" t="s">
        <v>1198</v>
      </c>
      <c r="I53" s="271" t="s">
        <v>1199</v>
      </c>
      <c r="J53" s="270">
        <v>2</v>
      </c>
    </row>
    <row r="54" spans="1:10" ht="13" x14ac:dyDescent="0.3">
      <c r="B54" s="402"/>
      <c r="C54" s="411"/>
      <c r="D54" s="448"/>
      <c r="H54" s="269" t="s">
        <v>1200</v>
      </c>
      <c r="I54" s="271" t="s">
        <v>1201</v>
      </c>
      <c r="J54" s="270">
        <v>3</v>
      </c>
    </row>
    <row r="55" spans="1:10" ht="13" x14ac:dyDescent="0.3">
      <c r="B55" s="402"/>
      <c r="C55" s="411"/>
      <c r="D55" s="448"/>
      <c r="H55" s="269" t="s">
        <v>1202</v>
      </c>
      <c r="I55" s="271" t="s">
        <v>1203</v>
      </c>
      <c r="J55" s="270">
        <v>4</v>
      </c>
    </row>
    <row r="56" spans="1:10" ht="13" x14ac:dyDescent="0.3">
      <c r="B56" s="402"/>
      <c r="C56" s="411"/>
      <c r="D56" s="448"/>
      <c r="H56" s="269" t="s">
        <v>1204</v>
      </c>
      <c r="I56" s="271" t="s">
        <v>1205</v>
      </c>
      <c r="J56" s="270">
        <v>5</v>
      </c>
    </row>
    <row r="57" spans="1:10" ht="13" x14ac:dyDescent="0.3">
      <c r="B57" s="402"/>
      <c r="C57" s="411"/>
      <c r="D57" s="448"/>
      <c r="H57" s="413"/>
      <c r="I57" s="412"/>
      <c r="J57" s="413"/>
    </row>
    <row r="58" spans="1:10" ht="13" x14ac:dyDescent="0.3">
      <c r="B58" s="402"/>
      <c r="C58" s="411"/>
      <c r="D58" s="449"/>
      <c r="H58" s="413"/>
      <c r="I58" s="412"/>
      <c r="J58" s="413"/>
    </row>
    <row r="59" spans="1:10" ht="13" x14ac:dyDescent="0.3">
      <c r="B59" s="402"/>
      <c r="C59" s="411"/>
      <c r="D59" s="449"/>
      <c r="H59" s="413"/>
      <c r="I59" s="412"/>
      <c r="J59" s="413"/>
    </row>
    <row r="60" spans="1:10" ht="13" x14ac:dyDescent="0.3">
      <c r="B60" s="402"/>
      <c r="C60" s="411"/>
      <c r="D60" s="449"/>
      <c r="H60" s="413"/>
      <c r="I60" s="412"/>
      <c r="J60" s="413"/>
    </row>
    <row r="61" spans="1:10" ht="13" x14ac:dyDescent="0.3">
      <c r="B61" s="402"/>
      <c r="C61" s="411"/>
      <c r="D61" s="449"/>
      <c r="H61" s="413"/>
      <c r="I61" s="412"/>
      <c r="J61" s="413"/>
    </row>
    <row r="62" spans="1:10" ht="13" x14ac:dyDescent="0.3">
      <c r="B62" s="402"/>
      <c r="C62" s="411"/>
      <c r="D62" s="449"/>
      <c r="H62" s="413"/>
      <c r="I62" s="412"/>
      <c r="J62" s="413"/>
    </row>
    <row r="63" spans="1:10" ht="13" x14ac:dyDescent="0.3">
      <c r="B63" s="402"/>
      <c r="C63" s="411"/>
      <c r="D63" s="449"/>
      <c r="H63" s="413"/>
      <c r="I63" s="412"/>
      <c r="J63" s="413"/>
    </row>
    <row r="64" spans="1:10" ht="13" x14ac:dyDescent="0.3">
      <c r="B64" s="402"/>
      <c r="C64" s="411"/>
      <c r="D64" s="449"/>
      <c r="H64" s="413"/>
      <c r="I64" s="412"/>
      <c r="J64" s="413"/>
    </row>
    <row r="65" spans="2:10" ht="13" x14ac:dyDescent="0.3">
      <c r="B65" s="402"/>
      <c r="C65" s="411"/>
      <c r="D65" s="449"/>
      <c r="H65" s="413"/>
      <c r="I65" s="412"/>
      <c r="J65" s="413"/>
    </row>
    <row r="66" spans="2:10" ht="13" x14ac:dyDescent="0.3">
      <c r="B66" s="402"/>
      <c r="C66" s="411"/>
      <c r="D66" s="449"/>
      <c r="H66" s="413"/>
      <c r="I66" s="412"/>
      <c r="J66" s="413"/>
    </row>
    <row r="67" spans="2:10" ht="13" x14ac:dyDescent="0.3">
      <c r="B67" s="402"/>
      <c r="C67" s="411"/>
      <c r="D67" s="449"/>
      <c r="H67" s="413"/>
      <c r="I67" s="412"/>
      <c r="J67" s="413"/>
    </row>
    <row r="68" spans="2:10" ht="13" x14ac:dyDescent="0.3">
      <c r="B68" s="402"/>
      <c r="C68" s="411"/>
      <c r="D68" s="449"/>
      <c r="H68" s="413"/>
      <c r="I68" s="412"/>
      <c r="J68" s="413"/>
    </row>
    <row r="69" spans="2:10" ht="13" x14ac:dyDescent="0.3">
      <c r="B69" s="402"/>
      <c r="C69" s="411"/>
      <c r="D69" s="449"/>
      <c r="H69" s="413"/>
      <c r="I69" s="412"/>
      <c r="J69" s="413"/>
    </row>
    <row r="70" spans="2:10" ht="13" x14ac:dyDescent="0.3">
      <c r="B70" s="402"/>
      <c r="C70" s="411"/>
      <c r="D70" s="449"/>
      <c r="H70" s="413"/>
      <c r="I70" s="412"/>
      <c r="J70" s="413"/>
    </row>
    <row r="71" spans="2:10" ht="13" x14ac:dyDescent="0.3">
      <c r="B71" s="402"/>
      <c r="C71" s="411"/>
      <c r="D71" s="449"/>
      <c r="H71" s="413"/>
      <c r="I71" s="412"/>
      <c r="J71" s="413"/>
    </row>
    <row r="72" spans="2:10" ht="13" x14ac:dyDescent="0.3">
      <c r="B72" s="402"/>
      <c r="C72" s="411"/>
      <c r="D72" s="449"/>
      <c r="H72" s="413"/>
      <c r="I72" s="412"/>
      <c r="J72" s="413"/>
    </row>
    <row r="73" spans="2:10" ht="13" x14ac:dyDescent="0.3">
      <c r="B73" s="402"/>
      <c r="C73" s="411"/>
      <c r="D73" s="449"/>
      <c r="H73" s="413"/>
      <c r="I73" s="412"/>
      <c r="J73" s="413"/>
    </row>
    <row r="74" spans="2:10" ht="13" x14ac:dyDescent="0.3">
      <c r="B74" s="402"/>
      <c r="C74" s="411"/>
      <c r="D74" s="449"/>
      <c r="H74" s="413"/>
      <c r="I74" s="412"/>
      <c r="J74" s="413"/>
    </row>
    <row r="75" spans="2:10" ht="13" x14ac:dyDescent="0.3">
      <c r="B75" s="402"/>
      <c r="C75" s="411"/>
      <c r="D75" s="449"/>
      <c r="H75" s="413"/>
      <c r="I75" s="412"/>
      <c r="J75" s="413"/>
    </row>
    <row r="76" spans="2:10" ht="13" x14ac:dyDescent="0.3">
      <c r="B76" s="402"/>
      <c r="C76" s="411"/>
      <c r="D76" s="449"/>
      <c r="H76" s="413"/>
      <c r="I76" s="412"/>
      <c r="J76" s="413"/>
    </row>
    <row r="77" spans="2:10" ht="13" x14ac:dyDescent="0.3">
      <c r="B77" s="402"/>
      <c r="C77" s="411"/>
      <c r="D77" s="449"/>
      <c r="H77" s="413"/>
      <c r="I77" s="412"/>
      <c r="J77" s="413"/>
    </row>
    <row r="78" spans="2:10" ht="13" x14ac:dyDescent="0.3">
      <c r="B78" s="402"/>
      <c r="C78" s="411"/>
      <c r="D78" s="449"/>
      <c r="H78" s="413"/>
      <c r="I78" s="412"/>
      <c r="J78" s="413"/>
    </row>
    <row r="79" spans="2:10" ht="13" x14ac:dyDescent="0.3">
      <c r="B79" s="402"/>
      <c r="C79" s="411"/>
      <c r="D79" s="449"/>
      <c r="H79" s="413"/>
      <c r="I79" s="412"/>
      <c r="J79" s="413"/>
    </row>
    <row r="80" spans="2:10" ht="13" x14ac:dyDescent="0.3">
      <c r="B80" s="402"/>
      <c r="C80" s="411"/>
      <c r="D80" s="449"/>
      <c r="H80" s="413"/>
      <c r="I80" s="412"/>
      <c r="J80" s="413"/>
    </row>
    <row r="81" spans="2:5" s="299" customFormat="1" ht="13" x14ac:dyDescent="0.3">
      <c r="B81" s="445" t="s">
        <v>1216</v>
      </c>
      <c r="C81" s="446">
        <f>COUNTIF(C52:C80,"Female")</f>
        <v>0</v>
      </c>
      <c r="D81" s="447"/>
      <c r="E81" s="294"/>
    </row>
    <row r="82" spans="2:5" s="299" customFormat="1" ht="13.5" thickBot="1" x14ac:dyDescent="0.35">
      <c r="B82" s="445" t="s">
        <v>1217</v>
      </c>
      <c r="C82" s="446">
        <f>COUNTA(C52:C80)</f>
        <v>0</v>
      </c>
      <c r="D82" s="447"/>
      <c r="E82" s="294"/>
    </row>
    <row r="83" spans="2:5" s="299" customFormat="1" ht="13.5" thickBot="1" x14ac:dyDescent="0.35">
      <c r="B83" s="408" t="s">
        <v>54</v>
      </c>
      <c r="C83" s="409" t="e">
        <f>C81/C82</f>
        <v>#DIV/0!</v>
      </c>
      <c r="D83" s="410">
        <v>5</v>
      </c>
      <c r="E83" s="294"/>
    </row>
    <row r="84" spans="2:5" s="299" customFormat="1" ht="13" x14ac:dyDescent="0.3">
      <c r="B84" s="293"/>
      <c r="C84" s="298"/>
      <c r="E84" s="294"/>
    </row>
  </sheetData>
  <mergeCells count="5">
    <mergeCell ref="B49:C49"/>
    <mergeCell ref="B4:C4"/>
    <mergeCell ref="F6:G6"/>
    <mergeCell ref="H6:I6"/>
    <mergeCell ref="B26:C26"/>
  </mergeCells>
  <phoneticPr fontId="129" type="noConversion"/>
  <dataValidations count="3">
    <dataValidation type="list" allowBlank="1" showInputMessage="1" showErrorMessage="1" sqref="C84" xr:uid="{00000000-0002-0000-0400-000000000000}">
      <formula1>#REF!</formula1>
    </dataValidation>
    <dataValidation type="list" allowBlank="1" showErrorMessage="1" sqref="D7:D19" xr:uid="{9AED6284-F1D3-4AE9-82F4-B0A4AD321EEF}">
      <formula1>$D$7:$D$8</formula1>
    </dataValidation>
    <dataValidation type="list" allowBlank="1" showErrorMessage="1" sqref="C53:C80 C30:C43" xr:uid="{51B7E876-44F4-45A5-9A9C-84F2DA009C8A}">
      <formula1>"(Please Select),Female,Male"</formula1>
    </dataValidation>
  </dataValidations>
  <pageMargins left="0.7" right="0.7" top="0.75" bottom="0.75" header="0.3" footer="0.3"/>
  <pageSetup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2:AB603"/>
  <sheetViews>
    <sheetView showGridLines="0" zoomScale="104" zoomScaleNormal="104" workbookViewId="0">
      <selection activeCell="H25" sqref="H25"/>
    </sheetView>
  </sheetViews>
  <sheetFormatPr defaultColWidth="8.81640625" defaultRowHeight="12.5" x14ac:dyDescent="0.25"/>
  <cols>
    <col min="1" max="1" width="2.81640625" style="4" customWidth="1"/>
    <col min="2" max="2" width="38.1796875" style="4" customWidth="1"/>
    <col min="3" max="3" width="19.1796875" style="4" customWidth="1"/>
    <col min="4" max="4" width="15" style="4" customWidth="1"/>
    <col min="5" max="5" width="13.81640625" style="4" bestFit="1" customWidth="1"/>
    <col min="6" max="6" width="12.453125" style="4" customWidth="1"/>
    <col min="7" max="7" width="11.453125" style="4" customWidth="1"/>
    <col min="8" max="8" width="17.81640625" style="7" customWidth="1"/>
    <col min="9" max="9" width="4.453125" style="4" customWidth="1"/>
    <col min="10" max="10" width="23.1796875" style="4" customWidth="1"/>
    <col min="11" max="11" width="20.453125" style="4" customWidth="1"/>
    <col min="12" max="12" width="17.453125" style="4" customWidth="1"/>
    <col min="13" max="21" width="10.453125" style="4" customWidth="1"/>
    <col min="22" max="22" width="13.1796875" style="4" customWidth="1"/>
    <col min="23" max="23" width="19.453125" style="4" bestFit="1" customWidth="1"/>
    <col min="24" max="24" width="22.1796875" style="4" customWidth="1"/>
    <col min="25" max="26" width="22.1796875" style="4" hidden="1" customWidth="1"/>
    <col min="27" max="27" width="8.81640625" style="4"/>
    <col min="28" max="28" width="10.1796875" style="4" bestFit="1" customWidth="1"/>
    <col min="29" max="16384" width="8.81640625" style="4"/>
  </cols>
  <sheetData>
    <row r="2" spans="1:24" ht="18.5" x14ac:dyDescent="0.45">
      <c r="A2" s="185">
        <v>4</v>
      </c>
      <c r="B2" s="485" t="s">
        <v>57</v>
      </c>
      <c r="C2" s="485"/>
      <c r="D2" s="181"/>
      <c r="E2" s="181"/>
      <c r="F2" s="181"/>
      <c r="G2" s="181"/>
      <c r="H2" s="181"/>
      <c r="I2" s="181"/>
      <c r="J2" s="181"/>
      <c r="K2" s="181"/>
      <c r="L2" s="237"/>
    </row>
    <row r="3" spans="1:24" ht="19" thickBot="1" x14ac:dyDescent="0.5">
      <c r="A3" s="111"/>
      <c r="B3" s="65"/>
    </row>
    <row r="4" spans="1:24" ht="18.5" x14ac:dyDescent="0.45">
      <c r="A4" s="111"/>
      <c r="B4" s="488" t="s">
        <v>1218</v>
      </c>
      <c r="C4" s="116" t="s">
        <v>1219</v>
      </c>
      <c r="D4" s="117"/>
      <c r="E4" s="117"/>
      <c r="F4" s="117"/>
      <c r="G4" s="112"/>
    </row>
    <row r="5" spans="1:24" ht="19" thickBot="1" x14ac:dyDescent="0.5">
      <c r="A5" s="111"/>
      <c r="B5" s="489"/>
      <c r="C5" s="113" t="s">
        <v>1220</v>
      </c>
      <c r="D5" s="114"/>
      <c r="E5" s="114"/>
      <c r="F5" s="114"/>
      <c r="G5" s="115"/>
    </row>
    <row r="6" spans="1:24" ht="19" thickBot="1" x14ac:dyDescent="0.5">
      <c r="A6" s="111"/>
      <c r="B6" s="98"/>
      <c r="D6" s="85"/>
      <c r="E6" s="183"/>
    </row>
    <row r="7" spans="1:24" s="299" customFormat="1" ht="16" thickBot="1" x14ac:dyDescent="0.4">
      <c r="A7" s="309"/>
      <c r="B7" s="304"/>
      <c r="C7" s="305"/>
      <c r="D7" s="305" t="s">
        <v>1221</v>
      </c>
      <c r="E7" s="305" t="s">
        <v>1222</v>
      </c>
      <c r="F7" s="494" t="s">
        <v>1223</v>
      </c>
      <c r="G7" s="494" t="s">
        <v>1224</v>
      </c>
      <c r="H7" s="495" t="s">
        <v>49</v>
      </c>
      <c r="I7" s="495"/>
      <c r="J7" s="310" t="s">
        <v>1196</v>
      </c>
      <c r="K7" s="304"/>
      <c r="L7" s="305"/>
      <c r="Q7" s="311"/>
      <c r="R7" s="311"/>
      <c r="S7" s="311"/>
      <c r="T7" s="311"/>
      <c r="U7" s="311"/>
      <c r="V7" s="311"/>
      <c r="W7" s="311"/>
      <c r="X7" s="312"/>
    </row>
    <row r="8" spans="1:24" s="299" customFormat="1" ht="15.5" x14ac:dyDescent="0.35">
      <c r="A8" s="309"/>
      <c r="B8" s="313" t="s">
        <v>1225</v>
      </c>
      <c r="D8" s="314"/>
      <c r="E8" s="314"/>
      <c r="F8" s="96">
        <v>20961155</v>
      </c>
      <c r="G8" s="315"/>
      <c r="H8" s="294"/>
      <c r="I8" s="316"/>
      <c r="J8" s="293" t="s">
        <v>1197</v>
      </c>
      <c r="K8" s="292" t="s">
        <v>1226</v>
      </c>
      <c r="L8" s="294">
        <v>1</v>
      </c>
      <c r="Q8" s="311"/>
      <c r="R8" s="311"/>
      <c r="S8" s="311"/>
      <c r="T8" s="311"/>
      <c r="U8" s="311"/>
      <c r="V8" s="311"/>
      <c r="W8" s="311"/>
      <c r="X8" s="312"/>
    </row>
    <row r="9" spans="1:24" s="299" customFormat="1" ht="15.5" x14ac:dyDescent="0.35">
      <c r="A9" s="309"/>
      <c r="B9" s="313" t="s">
        <v>1227</v>
      </c>
      <c r="C9" s="293"/>
      <c r="D9" s="314">
        <v>27150000</v>
      </c>
      <c r="E9" s="314">
        <v>21500000</v>
      </c>
      <c r="F9" s="96">
        <v>12564950</v>
      </c>
      <c r="G9" s="315"/>
      <c r="H9" s="294"/>
      <c r="I9" s="293"/>
      <c r="J9" s="293" t="s">
        <v>1198</v>
      </c>
      <c r="K9" s="271" t="s">
        <v>1228</v>
      </c>
      <c r="L9" s="294">
        <v>2</v>
      </c>
      <c r="Q9" s="311"/>
      <c r="R9" s="311"/>
      <c r="S9" s="311"/>
      <c r="T9" s="311"/>
      <c r="U9" s="311"/>
      <c r="V9" s="311"/>
      <c r="W9" s="311"/>
      <c r="X9" s="312"/>
    </row>
    <row r="10" spans="1:24" s="299" customFormat="1" ht="15.5" x14ac:dyDescent="0.35">
      <c r="A10" s="309"/>
      <c r="B10" s="317" t="s">
        <v>1229</v>
      </c>
      <c r="C10" s="300"/>
      <c r="D10" s="318">
        <v>7500000</v>
      </c>
      <c r="E10" s="318"/>
      <c r="F10" s="97">
        <v>5322714</v>
      </c>
      <c r="G10" s="319"/>
      <c r="H10" s="302"/>
      <c r="I10" s="293"/>
      <c r="J10" s="293" t="s">
        <v>1230</v>
      </c>
      <c r="K10" s="271" t="s">
        <v>1231</v>
      </c>
      <c r="L10" s="299">
        <v>3</v>
      </c>
      <c r="Q10" s="311"/>
      <c r="R10" s="311"/>
      <c r="S10" s="311"/>
      <c r="T10" s="311"/>
      <c r="U10" s="311"/>
      <c r="V10" s="311"/>
      <c r="W10" s="311"/>
      <c r="X10" s="312"/>
    </row>
    <row r="11" spans="1:24" s="299" customFormat="1" ht="16" thickBot="1" x14ac:dyDescent="0.4">
      <c r="A11" s="309"/>
      <c r="B11" s="313"/>
      <c r="C11" s="293"/>
      <c r="D11" s="95"/>
      <c r="E11" s="95"/>
      <c r="F11" s="96"/>
      <c r="G11" s="96"/>
      <c r="H11" s="315"/>
      <c r="I11" s="293"/>
      <c r="J11" s="293" t="s">
        <v>1202</v>
      </c>
      <c r="K11" s="271" t="s">
        <v>1232</v>
      </c>
      <c r="L11" s="294">
        <v>4</v>
      </c>
      <c r="Q11" s="311"/>
      <c r="R11" s="311"/>
      <c r="S11" s="311"/>
      <c r="T11" s="311"/>
      <c r="U11" s="311"/>
      <c r="V11" s="311"/>
      <c r="W11" s="311"/>
      <c r="X11" s="312"/>
    </row>
    <row r="12" spans="1:24" s="299" customFormat="1" ht="16" thickBot="1" x14ac:dyDescent="0.4">
      <c r="A12" s="309"/>
      <c r="B12" s="320" t="s">
        <v>1223</v>
      </c>
      <c r="C12" s="321"/>
      <c r="D12" s="322">
        <f>SUM(D8:D10)</f>
        <v>34650000</v>
      </c>
      <c r="E12" s="322">
        <f>SUM(E8:E10)</f>
        <v>21500000</v>
      </c>
      <c r="F12" s="322">
        <f>SUM(D12:E12)</f>
        <v>56150000</v>
      </c>
      <c r="G12" s="323">
        <f>D12/E12</f>
        <v>1.6116279069767443</v>
      </c>
      <c r="H12" s="324">
        <v>5</v>
      </c>
      <c r="I12" s="316"/>
      <c r="J12" s="293" t="s">
        <v>1204</v>
      </c>
      <c r="K12" s="271" t="s">
        <v>1233</v>
      </c>
      <c r="L12" s="294">
        <v>5</v>
      </c>
      <c r="Q12" s="311"/>
      <c r="R12" s="311"/>
      <c r="S12" s="311"/>
      <c r="T12" s="311"/>
      <c r="U12" s="311"/>
      <c r="V12" s="311"/>
      <c r="W12" s="311"/>
      <c r="X12" s="312"/>
    </row>
    <row r="13" spans="1:24" s="299" customFormat="1" ht="18.5" x14ac:dyDescent="0.45">
      <c r="A13" s="309"/>
      <c r="B13" s="303"/>
      <c r="D13" s="308"/>
      <c r="N13" s="309"/>
      <c r="O13" s="311"/>
      <c r="P13" s="311"/>
      <c r="Q13" s="311"/>
      <c r="R13" s="311"/>
      <c r="S13" s="311"/>
      <c r="T13" s="311"/>
      <c r="U13" s="311"/>
      <c r="V13" s="311"/>
      <c r="W13" s="311"/>
      <c r="X13" s="312"/>
    </row>
    <row r="14" spans="1:24" ht="18.5" x14ac:dyDescent="0.45">
      <c r="A14" s="185">
        <v>5</v>
      </c>
      <c r="B14" s="485" t="s">
        <v>1234</v>
      </c>
      <c r="C14" s="485"/>
      <c r="D14" s="181"/>
      <c r="E14" s="181"/>
      <c r="F14" s="181"/>
      <c r="G14" s="181"/>
      <c r="H14" s="181"/>
      <c r="I14" s="181"/>
      <c r="J14" s="181"/>
      <c r="K14" s="181"/>
      <c r="L14" s="237"/>
      <c r="N14" s="17"/>
      <c r="O14" s="18"/>
      <c r="P14" s="18"/>
      <c r="Q14" s="18"/>
      <c r="R14" s="18"/>
      <c r="S14" s="18"/>
      <c r="T14" s="18"/>
      <c r="U14" s="18"/>
      <c r="V14" s="18"/>
      <c r="W14" s="18"/>
      <c r="X14" s="20"/>
    </row>
    <row r="15" spans="1:24" ht="19" thickBot="1" x14ac:dyDescent="0.5">
      <c r="A15" s="111"/>
      <c r="B15" s="65"/>
      <c r="H15" s="4"/>
      <c r="N15" s="17"/>
      <c r="O15" s="18"/>
      <c r="P15" s="18"/>
      <c r="Q15" s="18"/>
      <c r="R15" s="18"/>
      <c r="S15" s="18"/>
      <c r="T15" s="18"/>
      <c r="U15" s="18"/>
      <c r="V15" s="18"/>
      <c r="W15" s="18"/>
      <c r="X15" s="20"/>
    </row>
    <row r="16" spans="1:24" ht="18.5" x14ac:dyDescent="0.45">
      <c r="A16" s="111"/>
      <c r="B16" s="488" t="s">
        <v>1234</v>
      </c>
      <c r="C16" s="116" t="s">
        <v>1235</v>
      </c>
      <c r="D16" s="117"/>
      <c r="E16" s="117"/>
      <c r="F16" s="117"/>
      <c r="G16" s="112"/>
      <c r="H16" s="4"/>
      <c r="N16" s="17"/>
      <c r="O16" s="18"/>
      <c r="P16" s="18"/>
      <c r="Q16" s="18"/>
      <c r="R16" s="18"/>
      <c r="S16" s="18"/>
      <c r="T16" s="18"/>
      <c r="U16" s="18"/>
      <c r="V16" s="18"/>
      <c r="W16" s="18"/>
      <c r="X16" s="20"/>
    </row>
    <row r="17" spans="1:24" ht="19" thickBot="1" x14ac:dyDescent="0.5">
      <c r="A17" s="111"/>
      <c r="B17" s="489"/>
      <c r="C17" s="113" t="s">
        <v>1236</v>
      </c>
      <c r="D17" s="114"/>
      <c r="E17" s="114"/>
      <c r="F17" s="114"/>
      <c r="G17" s="115"/>
      <c r="H17" s="4"/>
      <c r="N17" s="17"/>
      <c r="O17" s="18"/>
      <c r="P17" s="18"/>
      <c r="Q17" s="18"/>
      <c r="R17" s="18"/>
      <c r="S17" s="18"/>
      <c r="T17" s="18"/>
      <c r="U17" s="18"/>
      <c r="V17" s="18"/>
      <c r="W17" s="18"/>
      <c r="X17" s="20"/>
    </row>
    <row r="18" spans="1:24" ht="18.5" x14ac:dyDescent="0.45">
      <c r="A18" s="111"/>
      <c r="B18" s="65"/>
      <c r="H18" s="4"/>
      <c r="N18" s="465"/>
      <c r="O18" s="466"/>
      <c r="P18" s="98"/>
      <c r="Q18" s="18"/>
      <c r="R18" s="18"/>
      <c r="S18" s="18"/>
      <c r="T18" s="18"/>
      <c r="U18" s="18"/>
      <c r="V18" s="18"/>
      <c r="W18" s="18"/>
      <c r="X18" s="20"/>
    </row>
    <row r="19" spans="1:24" ht="15.5" x14ac:dyDescent="0.35">
      <c r="A19" s="17"/>
      <c r="B19" s="70"/>
      <c r="C19" s="70"/>
      <c r="D19" s="70" t="s">
        <v>1221</v>
      </c>
      <c r="E19" s="70" t="s">
        <v>1222</v>
      </c>
      <c r="F19" s="70" t="s">
        <v>1223</v>
      </c>
      <c r="G19" s="70" t="s">
        <v>1224</v>
      </c>
      <c r="H19" s="70" t="s">
        <v>49</v>
      </c>
      <c r="J19" s="74" t="s">
        <v>1196</v>
      </c>
      <c r="K19" s="72"/>
      <c r="L19" s="77"/>
      <c r="N19" s="467" t="s">
        <v>1671</v>
      </c>
      <c r="O19" s="466" t="str" cm="1">
        <f t="array" ref="O19">_xlfn.IFS(F22&lt;10,N20,F22&gt;300,N22,F22&gt;10,N21)</f>
        <v>Microenterprise</v>
      </c>
      <c r="P19" s="98"/>
      <c r="Q19" s="18"/>
      <c r="R19" s="18"/>
      <c r="S19" s="18"/>
      <c r="T19" s="18"/>
      <c r="U19" s="18"/>
      <c r="V19" s="18"/>
      <c r="W19" s="18"/>
      <c r="X19" s="20"/>
    </row>
    <row r="20" spans="1:24" s="299" customFormat="1" ht="15.5" x14ac:dyDescent="0.35">
      <c r="A20" s="309"/>
      <c r="B20" s="313" t="s">
        <v>1225</v>
      </c>
      <c r="D20" s="270"/>
      <c r="E20" s="298"/>
      <c r="F20" s="270">
        <f>SUM(D20,E20)</f>
        <v>0</v>
      </c>
      <c r="G20" s="414" t="e">
        <f>D20/F20</f>
        <v>#DIV/0!</v>
      </c>
      <c r="H20" s="294"/>
      <c r="J20" s="325" t="s">
        <v>1197</v>
      </c>
      <c r="K20" s="326" t="s">
        <v>1237</v>
      </c>
      <c r="L20" s="327">
        <v>1</v>
      </c>
      <c r="N20" s="468" t="s">
        <v>1672</v>
      </c>
      <c r="O20" s="469"/>
      <c r="P20" s="307"/>
      <c r="Q20" s="311"/>
      <c r="R20" s="311"/>
      <c r="S20" s="311"/>
      <c r="T20" s="311"/>
      <c r="U20" s="311"/>
      <c r="V20" s="311"/>
      <c r="W20" s="311"/>
      <c r="X20" s="312"/>
    </row>
    <row r="21" spans="1:24" s="299" customFormat="1" ht="15.5" x14ac:dyDescent="0.35">
      <c r="A21" s="309"/>
      <c r="B21" s="313" t="s">
        <v>1227</v>
      </c>
      <c r="D21" s="298">
        <v>2</v>
      </c>
      <c r="E21" s="298">
        <v>3</v>
      </c>
      <c r="F21" s="270">
        <f t="shared" ref="F21:F22" si="0">SUM(D21,E21)</f>
        <v>5</v>
      </c>
      <c r="G21" s="414">
        <f t="shared" ref="G21:G22" si="1">D21/F21</f>
        <v>0.4</v>
      </c>
      <c r="I21" s="328"/>
      <c r="J21" s="325" t="s">
        <v>1198</v>
      </c>
      <c r="K21" s="329" t="s">
        <v>1238</v>
      </c>
      <c r="L21" s="294">
        <v>2</v>
      </c>
      <c r="N21" s="468" t="s">
        <v>1673</v>
      </c>
      <c r="O21" s="469"/>
      <c r="P21" s="307"/>
      <c r="Q21" s="311"/>
      <c r="R21" s="311"/>
      <c r="S21" s="311"/>
      <c r="T21" s="311"/>
      <c r="U21" s="311"/>
      <c r="V21" s="311"/>
      <c r="W21" s="311"/>
      <c r="X21" s="312"/>
    </row>
    <row r="22" spans="1:24" s="299" customFormat="1" ht="15.5" x14ac:dyDescent="0.35">
      <c r="A22" s="309"/>
      <c r="B22" s="317" t="s">
        <v>1229</v>
      </c>
      <c r="C22" s="302"/>
      <c r="D22" s="301">
        <v>1</v>
      </c>
      <c r="E22" s="301"/>
      <c r="F22" s="270">
        <f t="shared" si="0"/>
        <v>1</v>
      </c>
      <c r="G22" s="319">
        <f t="shared" si="1"/>
        <v>1</v>
      </c>
      <c r="H22" s="302"/>
      <c r="J22" s="325" t="s">
        <v>1200</v>
      </c>
      <c r="K22" s="330" t="s">
        <v>1239</v>
      </c>
      <c r="L22" s="294">
        <v>3</v>
      </c>
      <c r="N22" s="468" t="s">
        <v>1674</v>
      </c>
      <c r="O22" s="469"/>
      <c r="P22" s="307"/>
      <c r="Q22" s="311"/>
      <c r="R22" s="311"/>
      <c r="S22" s="311"/>
      <c r="T22" s="311"/>
      <c r="U22" s="311"/>
      <c r="V22" s="311"/>
      <c r="W22" s="311"/>
      <c r="X22" s="312"/>
    </row>
    <row r="23" spans="1:24" s="299" customFormat="1" ht="20.149999999999999" customHeight="1" thickBot="1" x14ac:dyDescent="0.4">
      <c r="A23" s="309"/>
      <c r="B23" s="313"/>
      <c r="D23" s="298"/>
      <c r="E23" s="298"/>
      <c r="F23" s="298"/>
      <c r="G23" s="298"/>
      <c r="J23" s="293" t="s">
        <v>1202</v>
      </c>
      <c r="K23" s="330" t="s">
        <v>1240</v>
      </c>
      <c r="L23" s="294">
        <v>4</v>
      </c>
      <c r="N23" s="468"/>
      <c r="O23" s="469"/>
      <c r="P23" s="307"/>
      <c r="Q23" s="311"/>
      <c r="R23" s="311"/>
      <c r="S23" s="311"/>
      <c r="T23" s="311"/>
      <c r="U23" s="311"/>
      <c r="V23" s="311"/>
      <c r="W23" s="311"/>
      <c r="X23" s="312"/>
    </row>
    <row r="24" spans="1:24" s="299" customFormat="1" ht="16" thickBot="1" x14ac:dyDescent="0.4">
      <c r="A24" s="309"/>
      <c r="B24" s="320" t="s">
        <v>1234</v>
      </c>
      <c r="C24" s="321"/>
      <c r="D24" s="322">
        <f>SUM(D20:D22)</f>
        <v>3</v>
      </c>
      <c r="E24" s="322">
        <f>SUM(E20:E22)</f>
        <v>3</v>
      </c>
      <c r="F24" s="322">
        <f>D24+E24</f>
        <v>6</v>
      </c>
      <c r="G24" s="323">
        <f>D24/F24</f>
        <v>0.5</v>
      </c>
      <c r="H24" s="324">
        <v>5</v>
      </c>
      <c r="J24" s="293" t="s">
        <v>1204</v>
      </c>
      <c r="K24" s="271" t="s">
        <v>1241</v>
      </c>
      <c r="L24" s="294">
        <v>5</v>
      </c>
      <c r="N24" s="468"/>
      <c r="O24" s="469"/>
      <c r="P24" s="307"/>
      <c r="Q24" s="311"/>
      <c r="R24" s="311"/>
      <c r="S24" s="311"/>
      <c r="T24" s="311"/>
      <c r="U24" s="311"/>
      <c r="V24" s="311"/>
      <c r="W24" s="311"/>
      <c r="X24" s="312"/>
    </row>
    <row r="25" spans="1:24" ht="15.5" x14ac:dyDescent="0.35">
      <c r="A25" s="17"/>
      <c r="B25" s="88"/>
      <c r="C25" s="66"/>
      <c r="D25" s="94"/>
      <c r="E25" s="94"/>
      <c r="F25" s="94"/>
      <c r="G25" s="89"/>
      <c r="H25" s="110"/>
      <c r="J25" s="66"/>
      <c r="K25" s="71"/>
      <c r="L25" s="7"/>
      <c r="N25" s="98"/>
      <c r="O25" s="18"/>
      <c r="P25" s="98"/>
      <c r="Q25" s="18"/>
      <c r="R25" s="18"/>
      <c r="S25" s="18"/>
      <c r="T25" s="18"/>
      <c r="U25" s="18"/>
      <c r="V25" s="18"/>
      <c r="W25" s="18"/>
      <c r="X25" s="20"/>
    </row>
    <row r="26" spans="1:24" ht="18.5" x14ac:dyDescent="0.45">
      <c r="A26" s="185">
        <v>6</v>
      </c>
      <c r="B26" s="485" t="s">
        <v>1242</v>
      </c>
      <c r="C26" s="485"/>
      <c r="D26" s="181"/>
      <c r="E26" s="181"/>
      <c r="F26" s="181"/>
      <c r="G26" s="181"/>
      <c r="H26" s="181"/>
      <c r="I26" s="181"/>
      <c r="J26" s="181"/>
      <c r="K26" s="181"/>
      <c r="L26" s="237"/>
      <c r="N26" s="98"/>
      <c r="O26" s="18"/>
      <c r="P26" s="98"/>
      <c r="Q26" s="18"/>
      <c r="R26" s="18"/>
      <c r="S26" s="18"/>
      <c r="T26" s="18"/>
      <c r="U26" s="18"/>
      <c r="V26" s="18"/>
      <c r="W26" s="18"/>
      <c r="X26" s="20"/>
    </row>
    <row r="27" spans="1:24" ht="19" thickBot="1" x14ac:dyDescent="0.5">
      <c r="A27" s="111"/>
      <c r="B27" s="65"/>
      <c r="E27" s="19"/>
      <c r="H27" s="4"/>
      <c r="N27" s="98"/>
      <c r="O27" s="18"/>
      <c r="P27" s="18"/>
      <c r="Q27" s="18"/>
      <c r="R27" s="18"/>
      <c r="S27" s="18"/>
      <c r="T27" s="18"/>
      <c r="U27" s="18"/>
      <c r="V27" s="18"/>
      <c r="W27" s="18"/>
      <c r="X27" s="20"/>
    </row>
    <row r="28" spans="1:24" ht="18" customHeight="1" x14ac:dyDescent="0.45">
      <c r="A28" s="111"/>
      <c r="B28" s="492" t="s">
        <v>1242</v>
      </c>
      <c r="C28" s="139" t="s">
        <v>1243</v>
      </c>
      <c r="D28" s="139"/>
      <c r="E28" s="140"/>
      <c r="F28" s="139"/>
      <c r="G28" s="145"/>
      <c r="H28" s="141">
        <v>8</v>
      </c>
      <c r="N28" s="98"/>
      <c r="O28" s="18"/>
      <c r="P28" s="18"/>
      <c r="Q28" s="18"/>
      <c r="R28" s="18"/>
      <c r="S28" s="18"/>
      <c r="T28" s="18"/>
      <c r="U28" s="18"/>
      <c r="V28" s="18"/>
      <c r="W28" s="18"/>
      <c r="X28" s="20"/>
    </row>
    <row r="29" spans="1:24" ht="19" thickBot="1" x14ac:dyDescent="0.5">
      <c r="A29" s="111"/>
      <c r="B29" s="493"/>
      <c r="C29" s="142" t="s">
        <v>1244</v>
      </c>
      <c r="D29" s="142"/>
      <c r="E29" s="143"/>
      <c r="F29" s="142"/>
      <c r="G29" s="144"/>
      <c r="H29" s="144">
        <v>6</v>
      </c>
      <c r="N29" s="98"/>
      <c r="O29" s="18"/>
      <c r="P29" s="18"/>
      <c r="Q29" s="18"/>
      <c r="R29" s="18"/>
      <c r="S29" s="18"/>
      <c r="T29" s="18"/>
      <c r="U29" s="18"/>
      <c r="V29" s="18"/>
      <c r="W29" s="18"/>
      <c r="X29" s="20"/>
    </row>
    <row r="30" spans="1:24" ht="18.5" x14ac:dyDescent="0.45">
      <c r="A30" s="111"/>
      <c r="B30" s="65"/>
      <c r="E30" s="19"/>
      <c r="H30" s="4"/>
      <c r="N30" s="17"/>
      <c r="O30" s="18"/>
      <c r="P30" s="18"/>
      <c r="Q30" s="18"/>
      <c r="R30" s="18"/>
      <c r="S30" s="18"/>
      <c r="T30" s="18"/>
      <c r="U30" s="18"/>
      <c r="V30" s="18"/>
      <c r="W30" s="18"/>
      <c r="X30" s="20"/>
    </row>
    <row r="31" spans="1:24" ht="15.5" x14ac:dyDescent="0.35">
      <c r="A31" s="17"/>
      <c r="B31" s="70"/>
      <c r="C31" s="70"/>
      <c r="D31" s="70" t="s">
        <v>1221</v>
      </c>
      <c r="E31" s="70" t="s">
        <v>1222</v>
      </c>
      <c r="F31" s="70" t="s">
        <v>1223</v>
      </c>
      <c r="G31" s="70" t="s">
        <v>1224</v>
      </c>
      <c r="H31" s="70" t="s">
        <v>49</v>
      </c>
      <c r="J31" s="74" t="s">
        <v>1196</v>
      </c>
      <c r="K31" s="72"/>
      <c r="L31" s="77"/>
      <c r="N31"/>
      <c r="O31" s="18"/>
      <c r="P31" s="18"/>
      <c r="Q31" s="18"/>
      <c r="R31" s="18"/>
      <c r="S31" s="18"/>
      <c r="T31" s="18"/>
      <c r="U31" s="18"/>
      <c r="V31" s="18"/>
      <c r="W31" s="18"/>
      <c r="X31" s="20"/>
    </row>
    <row r="32" spans="1:24" s="299" customFormat="1" ht="15.5" x14ac:dyDescent="0.35">
      <c r="A32" s="309"/>
      <c r="B32" s="293" t="s">
        <v>1736</v>
      </c>
      <c r="D32" s="474">
        <v>250000</v>
      </c>
      <c r="E32" s="334"/>
      <c r="F32" s="294"/>
      <c r="J32" s="293" t="s">
        <v>1197</v>
      </c>
      <c r="K32" s="271" t="s">
        <v>1226</v>
      </c>
      <c r="L32" s="294">
        <v>1</v>
      </c>
      <c r="N32" s="309"/>
      <c r="O32" s="311"/>
      <c r="P32" s="311"/>
      <c r="Q32" s="311"/>
      <c r="R32" s="311"/>
      <c r="S32" s="311"/>
      <c r="T32" s="311"/>
      <c r="U32" s="311"/>
      <c r="V32" s="311"/>
      <c r="W32" s="311"/>
      <c r="X32" s="312"/>
    </row>
    <row r="33" spans="1:24" s="299" customFormat="1" ht="15.5" x14ac:dyDescent="0.35">
      <c r="A33" s="309"/>
      <c r="B33" s="293" t="s">
        <v>1737</v>
      </c>
      <c r="D33" s="298"/>
      <c r="E33" s="475">
        <v>200000</v>
      </c>
      <c r="F33" s="294"/>
      <c r="J33" s="293" t="s">
        <v>1198</v>
      </c>
      <c r="K33" s="271" t="s">
        <v>1228</v>
      </c>
      <c r="L33" s="294">
        <v>2</v>
      </c>
      <c r="N33" s="309"/>
      <c r="O33" s="311"/>
      <c r="P33" s="311"/>
      <c r="Q33" s="311"/>
      <c r="R33" s="311"/>
      <c r="S33" s="311"/>
      <c r="T33" s="311"/>
      <c r="U33" s="311"/>
      <c r="V33" s="311"/>
      <c r="W33" s="311"/>
      <c r="X33" s="312"/>
    </row>
    <row r="34" spans="1:24" s="299" customFormat="1" ht="15.5" x14ac:dyDescent="0.35">
      <c r="A34" s="309"/>
      <c r="B34" s="293" t="s">
        <v>1738</v>
      </c>
      <c r="D34" s="298">
        <v>190000</v>
      </c>
      <c r="E34" s="334"/>
      <c r="F34" s="294"/>
      <c r="J34" s="293" t="s">
        <v>1200</v>
      </c>
      <c r="K34" s="271" t="s">
        <v>1245</v>
      </c>
      <c r="L34" s="294">
        <v>3</v>
      </c>
      <c r="N34" s="309"/>
      <c r="O34" s="311"/>
      <c r="P34" s="311"/>
      <c r="Q34" s="311"/>
      <c r="R34" s="311"/>
      <c r="S34" s="311"/>
      <c r="T34" s="311"/>
      <c r="U34" s="311"/>
      <c r="V34" s="311"/>
      <c r="W34" s="311"/>
      <c r="X34" s="312"/>
    </row>
    <row r="35" spans="1:24" s="299" customFormat="1" ht="15.5" x14ac:dyDescent="0.35">
      <c r="A35" s="309"/>
      <c r="B35" s="293" t="s">
        <v>1739</v>
      </c>
      <c r="D35" s="298"/>
      <c r="E35" s="334">
        <v>175000</v>
      </c>
      <c r="F35" s="294"/>
      <c r="J35" s="293" t="s">
        <v>1202</v>
      </c>
      <c r="K35" s="271" t="s">
        <v>1232</v>
      </c>
      <c r="L35" s="294">
        <v>4</v>
      </c>
      <c r="N35" s="309"/>
      <c r="O35" s="311"/>
      <c r="P35" s="311"/>
      <c r="Q35" s="311"/>
      <c r="R35" s="311"/>
      <c r="S35" s="311"/>
      <c r="T35" s="311"/>
      <c r="U35" s="311"/>
      <c r="V35" s="311"/>
      <c r="W35" s="311"/>
      <c r="X35" s="312"/>
    </row>
    <row r="36" spans="1:24" s="299" customFormat="1" ht="16" thickBot="1" x14ac:dyDescent="0.4">
      <c r="A36" s="309"/>
      <c r="B36" s="293"/>
      <c r="D36" s="298"/>
      <c r="E36" s="334"/>
      <c r="F36" s="294"/>
      <c r="J36" s="293" t="s">
        <v>1204</v>
      </c>
      <c r="K36" s="271" t="s">
        <v>1246</v>
      </c>
      <c r="L36" s="294">
        <v>5</v>
      </c>
      <c r="N36" s="309"/>
      <c r="O36" s="311"/>
      <c r="P36" s="311"/>
      <c r="Q36" s="311"/>
      <c r="R36" s="311"/>
      <c r="S36" s="311"/>
      <c r="T36" s="311"/>
      <c r="U36" s="311"/>
      <c r="V36" s="311"/>
      <c r="W36" s="311"/>
      <c r="X36" s="312"/>
    </row>
    <row r="37" spans="1:24" s="299" customFormat="1" ht="16" thickBot="1" x14ac:dyDescent="0.4">
      <c r="A37" s="309"/>
      <c r="B37" s="450" t="s">
        <v>71</v>
      </c>
      <c r="C37" s="451"/>
      <c r="D37" s="452">
        <f>COUNTA(D32:D36)</f>
        <v>2</v>
      </c>
      <c r="E37" s="452">
        <f>COUNTA(E32:E36)</f>
        <v>2</v>
      </c>
      <c r="F37" s="452">
        <f>SUM(D37+E37)</f>
        <v>4</v>
      </c>
      <c r="G37" s="453">
        <f>D37/E37</f>
        <v>1</v>
      </c>
      <c r="H37" s="454">
        <v>5</v>
      </c>
      <c r="J37" s="293"/>
      <c r="K37" s="271"/>
      <c r="L37" s="294"/>
      <c r="N37" s="309"/>
      <c r="O37" s="311"/>
      <c r="P37" s="311"/>
      <c r="Q37" s="311"/>
      <c r="R37" s="311"/>
      <c r="S37" s="311"/>
      <c r="T37" s="311"/>
      <c r="U37" s="311"/>
      <c r="V37" s="311"/>
      <c r="W37" s="311"/>
      <c r="X37" s="312"/>
    </row>
    <row r="38" spans="1:24" s="299" customFormat="1" ht="15.5" x14ac:dyDescent="0.35">
      <c r="A38" s="309"/>
      <c r="B38" s="293"/>
      <c r="D38" s="298"/>
      <c r="E38" s="334"/>
      <c r="J38" s="293"/>
      <c r="K38" s="271"/>
      <c r="L38" s="294"/>
      <c r="N38" s="309"/>
      <c r="O38" s="311"/>
      <c r="P38" s="311"/>
      <c r="Q38" s="311"/>
      <c r="R38" s="311"/>
      <c r="S38" s="311"/>
      <c r="T38" s="311"/>
      <c r="U38" s="311"/>
      <c r="V38" s="311"/>
      <c r="W38" s="311"/>
      <c r="X38" s="312"/>
    </row>
    <row r="39" spans="1:24" ht="18.5" x14ac:dyDescent="0.45">
      <c r="A39" s="17"/>
      <c r="B39" s="65"/>
      <c r="E39" s="19"/>
      <c r="H39" s="4"/>
      <c r="N39" s="17"/>
      <c r="O39" s="18"/>
      <c r="P39" s="18"/>
      <c r="Q39" s="18"/>
      <c r="R39" s="18"/>
      <c r="S39" s="18"/>
      <c r="T39" s="18"/>
      <c r="U39" s="18"/>
      <c r="V39" s="18"/>
      <c r="W39" s="18"/>
      <c r="X39" s="20"/>
    </row>
    <row r="40" spans="1:24" ht="18.5" x14ac:dyDescent="0.45">
      <c r="A40" s="185">
        <v>7</v>
      </c>
      <c r="B40" s="485" t="s">
        <v>1247</v>
      </c>
      <c r="C40" s="485"/>
      <c r="D40" s="181"/>
      <c r="E40" s="181"/>
      <c r="F40" s="181"/>
      <c r="G40" s="181"/>
      <c r="H40" s="181"/>
      <c r="I40" s="181"/>
      <c r="J40" s="181"/>
      <c r="K40" s="181"/>
      <c r="L40" s="237"/>
      <c r="N40" s="17"/>
      <c r="O40" s="18"/>
      <c r="P40" s="18"/>
      <c r="Q40" s="18"/>
      <c r="R40" s="18"/>
      <c r="S40" s="18"/>
      <c r="T40" s="18"/>
      <c r="U40" s="18"/>
      <c r="V40" s="18"/>
      <c r="W40" s="18"/>
      <c r="X40" s="20"/>
    </row>
    <row r="41" spans="1:24" ht="19" thickBot="1" x14ac:dyDescent="0.5">
      <c r="A41" s="17"/>
      <c r="B41" s="65"/>
      <c r="H41" s="4"/>
      <c r="N41" s="17"/>
      <c r="O41" s="18"/>
      <c r="P41" s="18"/>
      <c r="Q41" s="18"/>
      <c r="R41" s="18"/>
      <c r="S41" s="18"/>
      <c r="T41" s="18"/>
      <c r="U41" s="18"/>
      <c r="V41" s="18"/>
      <c r="W41" s="18"/>
      <c r="X41" s="20"/>
    </row>
    <row r="42" spans="1:24" ht="18" customHeight="1" x14ac:dyDescent="0.35">
      <c r="A42" s="17"/>
      <c r="B42" s="492" t="s">
        <v>1247</v>
      </c>
      <c r="C42" s="139" t="s">
        <v>1248</v>
      </c>
      <c r="D42" s="139"/>
      <c r="E42" s="140"/>
      <c r="F42" s="139"/>
      <c r="G42" s="145"/>
      <c r="H42" s="159"/>
      <c r="I42" s="24"/>
      <c r="J42" s="74" t="s">
        <v>1196</v>
      </c>
      <c r="K42" s="72"/>
      <c r="L42" s="77"/>
      <c r="N42"/>
      <c r="O42" s="18"/>
      <c r="P42" s="18"/>
      <c r="Q42" s="18"/>
      <c r="R42" s="18"/>
      <c r="S42" s="18"/>
      <c r="T42" s="18"/>
      <c r="U42" s="18"/>
      <c r="V42" s="18"/>
      <c r="W42" s="18"/>
      <c r="X42" s="20"/>
    </row>
    <row r="43" spans="1:24" s="299" customFormat="1" ht="18" customHeight="1" thickBot="1" x14ac:dyDescent="0.4">
      <c r="A43" s="309"/>
      <c r="B43" s="493"/>
      <c r="C43" s="331" t="s">
        <v>1249</v>
      </c>
      <c r="D43" s="331"/>
      <c r="E43" s="332"/>
      <c r="F43" s="331"/>
      <c r="G43" s="333"/>
      <c r="H43" s="333"/>
      <c r="I43" s="335"/>
      <c r="J43" s="293" t="s">
        <v>1197</v>
      </c>
      <c r="K43" s="292" t="s">
        <v>1250</v>
      </c>
      <c r="L43" s="294">
        <v>1</v>
      </c>
      <c r="N43" s="309"/>
      <c r="O43" s="311"/>
      <c r="P43" s="311"/>
      <c r="Q43" s="311"/>
      <c r="R43" s="311"/>
      <c r="S43" s="311"/>
      <c r="T43" s="311"/>
      <c r="U43" s="311"/>
      <c r="V43" s="311"/>
      <c r="W43" s="311"/>
      <c r="X43" s="312"/>
    </row>
    <row r="44" spans="1:24" s="299" customFormat="1" ht="19" thickBot="1" x14ac:dyDescent="0.5">
      <c r="A44" s="309"/>
      <c r="B44" s="303"/>
      <c r="J44" s="293" t="s">
        <v>1198</v>
      </c>
      <c r="K44" s="271" t="s">
        <v>1251</v>
      </c>
      <c r="L44" s="294">
        <v>2</v>
      </c>
      <c r="N44" s="309"/>
      <c r="O44" s="311"/>
      <c r="P44" s="311"/>
      <c r="Q44" s="311"/>
      <c r="R44" s="311"/>
      <c r="S44" s="311"/>
      <c r="T44" s="311"/>
      <c r="U44" s="311"/>
      <c r="V44" s="311"/>
      <c r="W44" s="311"/>
      <c r="X44" s="312"/>
    </row>
    <row r="45" spans="1:24" s="299" customFormat="1" ht="16" thickBot="1" x14ac:dyDescent="0.4">
      <c r="B45" s="335" t="s">
        <v>1252</v>
      </c>
      <c r="C45" s="336">
        <v>0</v>
      </c>
      <c r="D45" s="335" t="s">
        <v>1253</v>
      </c>
      <c r="E45" s="335"/>
      <c r="F45" s="335"/>
      <c r="G45" s="335"/>
      <c r="H45" s="336">
        <v>0</v>
      </c>
      <c r="J45" s="293" t="s">
        <v>1200</v>
      </c>
      <c r="K45" s="271" t="s">
        <v>1254</v>
      </c>
      <c r="L45" s="294">
        <v>3</v>
      </c>
      <c r="N45" s="309"/>
      <c r="O45" s="311"/>
      <c r="P45" s="311"/>
      <c r="Q45" s="311"/>
      <c r="R45" s="311"/>
      <c r="S45" s="311"/>
      <c r="T45" s="311"/>
      <c r="U45" s="311"/>
      <c r="V45" s="311"/>
      <c r="W45" s="311"/>
      <c r="X45" s="312"/>
    </row>
    <row r="46" spans="1:24" s="299" customFormat="1" ht="16" thickBot="1" x14ac:dyDescent="0.4">
      <c r="A46" s="309"/>
      <c r="B46" s="335" t="s">
        <v>1255</v>
      </c>
      <c r="C46" s="336">
        <v>0</v>
      </c>
      <c r="D46" s="335" t="s">
        <v>1256</v>
      </c>
      <c r="H46" s="336">
        <v>0</v>
      </c>
      <c r="J46" s="293" t="s">
        <v>1202</v>
      </c>
      <c r="K46" s="271" t="s">
        <v>1257</v>
      </c>
      <c r="L46" s="294">
        <v>4</v>
      </c>
      <c r="N46" s="309"/>
      <c r="O46" s="311"/>
      <c r="P46" s="311"/>
      <c r="Q46" s="311"/>
      <c r="R46" s="311"/>
      <c r="S46" s="311"/>
      <c r="T46" s="311"/>
      <c r="U46" s="311"/>
      <c r="V46" s="311"/>
      <c r="W46" s="311"/>
      <c r="X46" s="312"/>
    </row>
    <row r="47" spans="1:24" s="299" customFormat="1" ht="19" thickBot="1" x14ac:dyDescent="0.5">
      <c r="A47" s="309"/>
      <c r="B47" s="303"/>
      <c r="J47" s="293" t="s">
        <v>1204</v>
      </c>
      <c r="K47" s="271" t="s">
        <v>1258</v>
      </c>
      <c r="L47" s="294">
        <v>5</v>
      </c>
      <c r="N47" s="309"/>
      <c r="O47" s="311"/>
      <c r="P47" s="311"/>
      <c r="Q47" s="311"/>
      <c r="R47" s="311"/>
      <c r="S47" s="311"/>
      <c r="T47" s="311"/>
      <c r="U47" s="311"/>
      <c r="V47" s="311"/>
      <c r="W47" s="311"/>
      <c r="X47" s="312"/>
    </row>
    <row r="48" spans="1:24" ht="16" thickBot="1" x14ac:dyDescent="0.4">
      <c r="B48" s="161" t="s">
        <v>1247</v>
      </c>
      <c r="C48" s="162" t="e">
        <f>((C45/H45)/(C46/H46))</f>
        <v>#DIV/0!</v>
      </c>
      <c r="D48" s="163">
        <f>SUM(D43:D46)</f>
        <v>0</v>
      </c>
      <c r="E48" s="163">
        <f>SUM(E43:E46)</f>
        <v>0</v>
      </c>
      <c r="F48" s="163"/>
      <c r="G48" s="164" t="s">
        <v>49</v>
      </c>
      <c r="H48" s="165">
        <v>3</v>
      </c>
      <c r="N48" s="17"/>
      <c r="O48" s="18"/>
      <c r="P48" s="18"/>
      <c r="Q48" s="18"/>
      <c r="R48" s="18"/>
      <c r="S48" s="18"/>
      <c r="T48" s="18"/>
      <c r="U48" s="18"/>
      <c r="V48" s="18"/>
      <c r="W48" s="18"/>
      <c r="X48" s="20"/>
    </row>
    <row r="49" spans="1:24" ht="15.5" x14ac:dyDescent="0.35">
      <c r="H49" s="4"/>
      <c r="J49" s="66"/>
      <c r="K49" s="71"/>
      <c r="L49" s="7"/>
      <c r="N49" s="17"/>
      <c r="O49" s="18"/>
      <c r="P49" s="18"/>
      <c r="Q49" s="18"/>
      <c r="R49" s="18"/>
      <c r="S49" s="18"/>
      <c r="T49" s="18"/>
      <c r="U49" s="18"/>
      <c r="V49" s="18"/>
      <c r="W49" s="18"/>
      <c r="X49" s="20"/>
    </row>
    <row r="50" spans="1:24" ht="18.5" x14ac:dyDescent="0.45">
      <c r="A50" s="185">
        <v>8</v>
      </c>
      <c r="B50" s="485" t="s">
        <v>1259</v>
      </c>
      <c r="C50" s="485"/>
      <c r="D50" s="181"/>
      <c r="E50" s="181"/>
      <c r="F50" s="181"/>
      <c r="G50" s="181"/>
      <c r="H50" s="181"/>
      <c r="I50" s="181"/>
      <c r="J50" s="181"/>
      <c r="K50" s="181"/>
      <c r="L50" s="181"/>
      <c r="N50" s="17"/>
      <c r="O50" s="18"/>
      <c r="P50" s="18"/>
      <c r="Q50" s="18"/>
      <c r="R50" s="18"/>
      <c r="S50" s="18"/>
      <c r="T50" s="18"/>
      <c r="U50" s="18"/>
      <c r="V50" s="18"/>
      <c r="W50" s="18"/>
      <c r="X50" s="20"/>
    </row>
    <row r="51" spans="1:24" ht="19" thickBot="1" x14ac:dyDescent="0.5">
      <c r="A51" s="17"/>
      <c r="B51" s="65"/>
      <c r="H51" s="4"/>
      <c r="N51" s="17"/>
      <c r="O51" s="18"/>
      <c r="P51" s="18"/>
      <c r="Q51" s="18"/>
      <c r="R51" s="18"/>
      <c r="S51" s="18"/>
      <c r="T51" s="18"/>
      <c r="U51" s="18"/>
      <c r="V51" s="18"/>
      <c r="W51" s="18"/>
      <c r="X51" s="20"/>
    </row>
    <row r="52" spans="1:24" ht="15.5" x14ac:dyDescent="0.35">
      <c r="A52" s="17"/>
      <c r="B52" s="492" t="s">
        <v>1260</v>
      </c>
      <c r="C52" s="149" t="s">
        <v>1261</v>
      </c>
      <c r="D52" s="149"/>
      <c r="E52" s="150"/>
      <c r="F52" s="149"/>
      <c r="G52" s="151"/>
      <c r="H52" s="4"/>
      <c r="J52" s="74" t="s">
        <v>1196</v>
      </c>
      <c r="K52" s="72"/>
      <c r="L52" s="77"/>
      <c r="N52" s="17"/>
      <c r="O52" s="18"/>
      <c r="P52" s="18"/>
      <c r="Q52" s="18"/>
      <c r="R52" s="18"/>
      <c r="S52" s="18"/>
      <c r="T52" s="18"/>
      <c r="U52" s="18"/>
      <c r="V52" s="18"/>
      <c r="W52" s="18"/>
      <c r="X52" s="20"/>
    </row>
    <row r="53" spans="1:24" s="299" customFormat="1" ht="23.9" customHeight="1" thickBot="1" x14ac:dyDescent="0.4">
      <c r="A53" s="309"/>
      <c r="B53" s="493"/>
      <c r="C53" s="340" t="s">
        <v>1262</v>
      </c>
      <c r="D53" s="340"/>
      <c r="E53" s="341"/>
      <c r="F53" s="340"/>
      <c r="G53" s="306"/>
      <c r="J53" s="325" t="s">
        <v>1197</v>
      </c>
      <c r="K53" s="326" t="s">
        <v>1237</v>
      </c>
      <c r="L53" s="327">
        <v>1</v>
      </c>
      <c r="N53" s="309"/>
      <c r="O53" s="311"/>
      <c r="P53" s="311"/>
      <c r="Q53" s="311"/>
      <c r="R53" s="311"/>
      <c r="S53" s="311"/>
      <c r="T53" s="311"/>
      <c r="U53" s="311"/>
      <c r="V53" s="311"/>
      <c r="W53" s="311"/>
      <c r="X53" s="312"/>
    </row>
    <row r="54" spans="1:24" s="299" customFormat="1" ht="19" thickBot="1" x14ac:dyDescent="0.5">
      <c r="A54" s="309"/>
      <c r="B54" s="303"/>
      <c r="J54" s="325" t="s">
        <v>1198</v>
      </c>
      <c r="K54" s="329" t="s">
        <v>1238</v>
      </c>
      <c r="L54" s="294">
        <v>2</v>
      </c>
      <c r="N54" s="309"/>
      <c r="O54" s="311"/>
      <c r="P54" s="311"/>
      <c r="Q54" s="311"/>
      <c r="R54" s="311"/>
      <c r="S54" s="311"/>
      <c r="T54" s="311"/>
      <c r="U54" s="311"/>
      <c r="V54" s="311"/>
      <c r="W54" s="311"/>
      <c r="X54" s="312"/>
    </row>
    <row r="55" spans="1:24" s="299" customFormat="1" ht="16" thickBot="1" x14ac:dyDescent="0.4">
      <c r="A55" s="309"/>
      <c r="B55" s="342" t="s">
        <v>1263</v>
      </c>
      <c r="D55" s="343">
        <v>0</v>
      </c>
      <c r="J55" s="325" t="s">
        <v>1200</v>
      </c>
      <c r="K55" s="330" t="s">
        <v>1239</v>
      </c>
      <c r="L55" s="294">
        <v>3</v>
      </c>
      <c r="M55" s="157"/>
      <c r="N55" s="344"/>
      <c r="O55" s="311"/>
      <c r="P55" s="311"/>
      <c r="Q55" s="311"/>
      <c r="R55" s="311"/>
      <c r="S55" s="311"/>
      <c r="T55" s="311"/>
      <c r="U55" s="311"/>
      <c r="V55" s="311"/>
      <c r="W55" s="311"/>
      <c r="X55" s="312"/>
    </row>
    <row r="56" spans="1:24" s="299" customFormat="1" ht="16" thickBot="1" x14ac:dyDescent="0.4">
      <c r="A56" s="309"/>
      <c r="B56" s="342" t="s">
        <v>1264</v>
      </c>
      <c r="D56" s="343">
        <v>0</v>
      </c>
      <c r="J56" s="293" t="s">
        <v>1202</v>
      </c>
      <c r="K56" s="330" t="s">
        <v>1240</v>
      </c>
      <c r="L56" s="294">
        <v>4</v>
      </c>
      <c r="M56" s="345"/>
      <c r="N56" s="344"/>
      <c r="O56" s="311"/>
      <c r="P56" s="311"/>
      <c r="Q56" s="311"/>
      <c r="R56" s="311"/>
      <c r="S56" s="311"/>
      <c r="T56" s="311"/>
      <c r="U56" s="311"/>
      <c r="V56" s="311"/>
      <c r="W56" s="311"/>
      <c r="X56" s="312"/>
    </row>
    <row r="57" spans="1:24" s="299" customFormat="1" ht="19" thickBot="1" x14ac:dyDescent="0.5">
      <c r="A57" s="309"/>
      <c r="B57" s="303"/>
      <c r="J57" s="293" t="s">
        <v>1204</v>
      </c>
      <c r="K57" s="271" t="s">
        <v>1241</v>
      </c>
      <c r="L57" s="294">
        <v>5</v>
      </c>
      <c r="M57" s="345"/>
      <c r="N57" s="344"/>
      <c r="O57" s="311"/>
      <c r="P57" s="311"/>
      <c r="Q57" s="311"/>
      <c r="R57" s="311"/>
      <c r="S57" s="311"/>
      <c r="T57" s="311"/>
      <c r="U57" s="311"/>
      <c r="V57" s="311"/>
      <c r="W57" s="311"/>
      <c r="X57" s="312"/>
    </row>
    <row r="58" spans="1:24" s="299" customFormat="1" ht="27" customHeight="1" thickBot="1" x14ac:dyDescent="0.4">
      <c r="A58" s="309"/>
      <c r="B58" s="490" t="s">
        <v>1260</v>
      </c>
      <c r="C58" s="491"/>
      <c r="D58" s="322"/>
      <c r="E58" s="322"/>
      <c r="F58" s="346" t="e">
        <f>D55/D56</f>
        <v>#DIV/0!</v>
      </c>
      <c r="G58" s="346" t="s">
        <v>49</v>
      </c>
      <c r="H58" s="347">
        <v>3</v>
      </c>
      <c r="M58" s="345"/>
      <c r="N58" s="344"/>
      <c r="O58" s="311"/>
      <c r="P58" s="311"/>
      <c r="Q58" s="311"/>
      <c r="R58" s="311"/>
      <c r="S58" s="311"/>
      <c r="T58" s="311"/>
      <c r="U58" s="311"/>
      <c r="V58" s="311"/>
      <c r="W58" s="311"/>
      <c r="X58" s="312"/>
    </row>
    <row r="59" spans="1:24" ht="18.5" x14ac:dyDescent="0.45">
      <c r="A59" s="17"/>
      <c r="B59" s="65"/>
      <c r="H59" s="4"/>
      <c r="M59" s="155"/>
      <c r="N59" s="152"/>
      <c r="O59" s="18"/>
      <c r="P59" s="18"/>
      <c r="Q59" s="18"/>
      <c r="R59" s="18"/>
      <c r="S59" s="18"/>
      <c r="T59" s="18"/>
      <c r="U59" s="18"/>
      <c r="V59" s="18"/>
      <c r="W59" s="18"/>
      <c r="X59" s="20"/>
    </row>
    <row r="60" spans="1:24" ht="18.5" x14ac:dyDescent="0.45">
      <c r="A60" s="17"/>
      <c r="B60" s="65"/>
      <c r="H60" s="4"/>
      <c r="J60" s="153"/>
      <c r="K60" s="156"/>
      <c r="L60" s="154"/>
      <c r="M60" s="155"/>
      <c r="N60" s="152"/>
      <c r="O60" s="18"/>
      <c r="P60" s="18"/>
      <c r="Q60" s="18"/>
      <c r="R60" s="18"/>
      <c r="S60" s="18"/>
      <c r="T60" s="18"/>
      <c r="U60" s="18"/>
      <c r="V60" s="18"/>
      <c r="W60" s="18"/>
      <c r="X60" s="20"/>
    </row>
    <row r="61" spans="1:24" ht="18.5" x14ac:dyDescent="0.45">
      <c r="A61" s="185">
        <v>9</v>
      </c>
      <c r="B61" s="485" t="s">
        <v>93</v>
      </c>
      <c r="C61" s="485"/>
      <c r="D61" s="181"/>
      <c r="E61" s="181"/>
      <c r="F61" s="181"/>
      <c r="G61" s="181"/>
      <c r="H61" s="181"/>
      <c r="I61" s="181"/>
      <c r="J61" s="181"/>
      <c r="K61" s="181"/>
      <c r="L61" s="181"/>
      <c r="N61" s="17"/>
      <c r="O61" s="18"/>
      <c r="P61" s="18"/>
      <c r="Q61" s="18"/>
      <c r="R61" s="18"/>
      <c r="S61" s="18"/>
      <c r="T61" s="18"/>
      <c r="U61" s="18"/>
      <c r="V61" s="18"/>
      <c r="W61" s="18"/>
      <c r="X61" s="20"/>
    </row>
    <row r="62" spans="1:24" ht="19" thickBot="1" x14ac:dyDescent="0.5">
      <c r="A62" s="17"/>
      <c r="B62" s="65"/>
      <c r="H62" s="4"/>
      <c r="N62" s="17"/>
      <c r="O62" s="18"/>
      <c r="P62" s="18"/>
      <c r="Q62" s="18"/>
      <c r="R62" s="18"/>
      <c r="S62" s="18"/>
      <c r="T62" s="18"/>
      <c r="U62" s="18"/>
      <c r="V62" s="18"/>
      <c r="W62" s="18"/>
      <c r="X62" s="20"/>
    </row>
    <row r="63" spans="1:24" ht="18" customHeight="1" x14ac:dyDescent="0.35">
      <c r="A63" s="17"/>
      <c r="B63" s="492" t="s">
        <v>93</v>
      </c>
      <c r="C63" s="149" t="s">
        <v>1265</v>
      </c>
      <c r="D63" s="149"/>
      <c r="E63" s="150"/>
      <c r="F63" s="149"/>
      <c r="G63" s="151"/>
      <c r="H63" s="158"/>
      <c r="J63" s="74" t="s">
        <v>1196</v>
      </c>
      <c r="K63" s="72"/>
      <c r="L63" s="77"/>
      <c r="N63" s="17"/>
      <c r="O63" s="18"/>
      <c r="P63" s="18"/>
      <c r="Q63" s="18"/>
      <c r="R63" s="18"/>
      <c r="S63" s="18"/>
      <c r="T63" s="18"/>
      <c r="U63" s="18"/>
      <c r="V63" s="18"/>
      <c r="W63" s="18"/>
      <c r="X63" s="20"/>
    </row>
    <row r="64" spans="1:24" s="299" customFormat="1" ht="18" customHeight="1" thickBot="1" x14ac:dyDescent="0.4">
      <c r="A64" s="309"/>
      <c r="B64" s="493"/>
      <c r="C64" s="340" t="s">
        <v>1266</v>
      </c>
      <c r="D64" s="340"/>
      <c r="E64" s="341"/>
      <c r="F64" s="340"/>
      <c r="G64" s="306"/>
      <c r="H64" s="348"/>
      <c r="J64" s="293" t="s">
        <v>1197</v>
      </c>
      <c r="K64" s="271" t="s">
        <v>1226</v>
      </c>
      <c r="L64" s="294">
        <v>1</v>
      </c>
      <c r="N64" s="309"/>
      <c r="O64" s="311"/>
      <c r="P64" s="311"/>
      <c r="Q64" s="311"/>
      <c r="R64" s="311"/>
      <c r="S64" s="311"/>
      <c r="T64" s="311"/>
      <c r="U64" s="311"/>
      <c r="V64" s="311"/>
      <c r="W64" s="311"/>
      <c r="X64" s="312"/>
    </row>
    <row r="65" spans="1:24" s="299" customFormat="1" ht="18" customHeight="1" thickBot="1" x14ac:dyDescent="0.4">
      <c r="A65" s="309"/>
      <c r="B65" s="349"/>
      <c r="C65" s="335"/>
      <c r="D65" s="335"/>
      <c r="E65" s="350"/>
      <c r="F65" s="335"/>
      <c r="H65" s="348"/>
      <c r="J65" s="293" t="s">
        <v>1198</v>
      </c>
      <c r="K65" s="271" t="s">
        <v>1228</v>
      </c>
      <c r="L65" s="294">
        <v>2</v>
      </c>
      <c r="N65" s="309"/>
      <c r="O65" s="311"/>
      <c r="P65" s="311"/>
      <c r="Q65" s="311"/>
      <c r="R65" s="311"/>
      <c r="S65" s="311"/>
      <c r="T65" s="311"/>
      <c r="U65" s="311"/>
      <c r="V65" s="311"/>
      <c r="W65" s="311"/>
      <c r="X65" s="312"/>
    </row>
    <row r="66" spans="1:24" s="299" customFormat="1" ht="17.899999999999999" customHeight="1" thickBot="1" x14ac:dyDescent="0.4">
      <c r="A66" s="309"/>
      <c r="B66" s="497" t="s">
        <v>1267</v>
      </c>
      <c r="C66" s="498"/>
      <c r="D66" s="415" t="e">
        <f>#REF!</f>
        <v>#REF!</v>
      </c>
      <c r="E66" s="350"/>
      <c r="F66" s="335"/>
      <c r="H66" s="348"/>
      <c r="J66" s="293" t="s">
        <v>1200</v>
      </c>
      <c r="K66" s="271" t="s">
        <v>1245</v>
      </c>
      <c r="L66" s="294">
        <v>3</v>
      </c>
      <c r="N66" s="309"/>
      <c r="O66" s="311"/>
      <c r="P66" s="311"/>
      <c r="Q66" s="311"/>
      <c r="R66" s="311"/>
      <c r="S66" s="311"/>
      <c r="T66" s="311"/>
      <c r="U66" s="311"/>
      <c r="V66" s="311"/>
      <c r="W66" s="311"/>
      <c r="X66" s="312"/>
    </row>
    <row r="67" spans="1:24" s="299" customFormat="1" ht="18" customHeight="1" thickBot="1" x14ac:dyDescent="0.4">
      <c r="A67" s="309"/>
      <c r="B67" s="499" t="s">
        <v>1268</v>
      </c>
      <c r="C67" s="500"/>
      <c r="D67" s="415" t="e">
        <f>#REF!</f>
        <v>#REF!</v>
      </c>
      <c r="E67" s="350"/>
      <c r="F67" s="335"/>
      <c r="H67" s="348"/>
      <c r="J67" s="293" t="s">
        <v>1202</v>
      </c>
      <c r="K67" s="271" t="s">
        <v>1232</v>
      </c>
      <c r="L67" s="294">
        <v>4</v>
      </c>
      <c r="N67" s="309"/>
      <c r="O67" s="311"/>
      <c r="P67" s="311"/>
      <c r="Q67" s="311"/>
      <c r="R67" s="311"/>
      <c r="S67" s="311"/>
      <c r="T67" s="311"/>
      <c r="U67" s="311"/>
      <c r="V67" s="311"/>
      <c r="W67" s="311"/>
      <c r="X67" s="312"/>
    </row>
    <row r="68" spans="1:24" s="299" customFormat="1" ht="19" thickBot="1" x14ac:dyDescent="0.5">
      <c r="A68" s="309"/>
      <c r="B68" s="303"/>
      <c r="H68" s="307"/>
      <c r="J68" s="293" t="s">
        <v>1204</v>
      </c>
      <c r="K68" s="271" t="s">
        <v>1246</v>
      </c>
      <c r="L68" s="294">
        <v>5</v>
      </c>
      <c r="N68" s="309"/>
      <c r="O68" s="311"/>
      <c r="P68" s="311"/>
      <c r="Q68" s="311"/>
      <c r="R68" s="311"/>
      <c r="S68" s="311"/>
      <c r="T68" s="311"/>
      <c r="U68" s="311"/>
      <c r="V68" s="311"/>
      <c r="W68" s="311"/>
      <c r="X68" s="312"/>
    </row>
    <row r="69" spans="1:24" s="299" customFormat="1" ht="18" customHeight="1" x14ac:dyDescent="0.35">
      <c r="A69" s="309"/>
      <c r="B69" s="492" t="s">
        <v>1269</v>
      </c>
      <c r="C69" s="337" t="s">
        <v>1270</v>
      </c>
      <c r="D69" s="337"/>
      <c r="E69" s="338"/>
      <c r="F69" s="337"/>
      <c r="G69" s="339"/>
      <c r="H69" s="307"/>
      <c r="N69" s="309"/>
      <c r="O69" s="311"/>
      <c r="P69" s="311"/>
      <c r="Q69" s="311"/>
      <c r="R69" s="311"/>
      <c r="S69" s="311"/>
      <c r="T69" s="311"/>
      <c r="U69" s="311"/>
      <c r="V69" s="311"/>
      <c r="W69" s="311"/>
      <c r="X69" s="312"/>
    </row>
    <row r="70" spans="1:24" ht="18" customHeight="1" thickBot="1" x14ac:dyDescent="0.4">
      <c r="A70" s="17"/>
      <c r="B70" s="493"/>
      <c r="C70" s="147" t="s">
        <v>1271</v>
      </c>
      <c r="D70" s="147"/>
      <c r="E70" s="148"/>
      <c r="F70" s="147"/>
      <c r="G70" s="115"/>
      <c r="H70" s="4"/>
      <c r="N70" s="17"/>
      <c r="O70" s="18"/>
      <c r="P70" s="18"/>
      <c r="Q70" s="18"/>
      <c r="R70" s="18"/>
      <c r="S70" s="18"/>
      <c r="T70" s="18"/>
      <c r="U70" s="18"/>
      <c r="V70" s="18"/>
      <c r="W70" s="18"/>
      <c r="X70" s="20"/>
    </row>
    <row r="71" spans="1:24" ht="18" customHeight="1" thickBot="1" x14ac:dyDescent="0.4">
      <c r="A71" s="17"/>
      <c r="B71" s="169"/>
      <c r="C71" s="24"/>
      <c r="D71" s="24"/>
      <c r="E71" s="146"/>
      <c r="F71" s="24"/>
      <c r="H71" s="4"/>
      <c r="N71" s="17"/>
      <c r="O71" s="18"/>
      <c r="P71" s="18"/>
      <c r="Q71" s="18"/>
      <c r="R71" s="18"/>
      <c r="S71" s="18"/>
      <c r="T71" s="18"/>
      <c r="U71" s="18"/>
      <c r="V71" s="18"/>
      <c r="W71" s="18"/>
      <c r="X71" s="20"/>
    </row>
    <row r="72" spans="1:24" ht="18" customHeight="1" thickBot="1" x14ac:dyDescent="0.4">
      <c r="A72" s="17"/>
      <c r="B72" s="24" t="s">
        <v>1272</v>
      </c>
      <c r="C72" s="417">
        <v>0</v>
      </c>
      <c r="D72" s="24"/>
      <c r="E72" s="146"/>
      <c r="F72" s="24"/>
      <c r="H72" s="4"/>
      <c r="J72" s="66"/>
      <c r="K72" s="71"/>
      <c r="L72" s="7"/>
      <c r="N72" s="17"/>
      <c r="O72" s="18"/>
      <c r="P72" s="18"/>
      <c r="Q72" s="18"/>
      <c r="R72" s="18"/>
      <c r="S72" s="18"/>
      <c r="T72" s="18"/>
      <c r="U72" s="18"/>
      <c r="V72" s="18"/>
      <c r="W72" s="18"/>
      <c r="X72" s="20"/>
    </row>
    <row r="73" spans="1:24" ht="18" customHeight="1" thickBot="1" x14ac:dyDescent="0.4">
      <c r="A73" s="17"/>
      <c r="B73" s="24" t="s">
        <v>1273</v>
      </c>
      <c r="C73" s="416">
        <f>'2. Employee Info'!D56</f>
        <v>0</v>
      </c>
      <c r="D73" s="24"/>
      <c r="E73" s="146"/>
      <c r="F73" s="24"/>
      <c r="H73" s="4"/>
      <c r="J73" s="66"/>
      <c r="K73" s="71"/>
      <c r="L73" s="7"/>
      <c r="N73" s="17"/>
      <c r="O73" s="18"/>
      <c r="P73" s="18"/>
      <c r="Q73" s="18"/>
      <c r="R73" s="18"/>
      <c r="S73" s="18"/>
      <c r="T73" s="18"/>
      <c r="U73" s="18"/>
      <c r="V73" s="18"/>
      <c r="W73" s="18"/>
      <c r="X73" s="20"/>
    </row>
    <row r="74" spans="1:24" ht="18" customHeight="1" thickBot="1" x14ac:dyDescent="0.5">
      <c r="A74" s="17"/>
      <c r="B74" s="65"/>
      <c r="C74" s="160"/>
      <c r="D74" s="160"/>
      <c r="E74" s="160"/>
      <c r="F74" s="160"/>
      <c r="G74" s="160"/>
      <c r="H74" s="4"/>
      <c r="N74" s="17"/>
      <c r="O74" s="18"/>
      <c r="P74" s="18"/>
      <c r="Q74" s="18"/>
      <c r="R74" s="18"/>
      <c r="S74" s="18"/>
      <c r="T74" s="18"/>
      <c r="U74" s="18"/>
      <c r="V74" s="18"/>
      <c r="W74" s="18"/>
      <c r="X74" s="20"/>
    </row>
    <row r="75" spans="1:24" ht="18" customHeight="1" x14ac:dyDescent="0.35">
      <c r="A75" s="17"/>
      <c r="B75" s="492" t="s">
        <v>1272</v>
      </c>
      <c r="C75" s="501" t="s">
        <v>1274</v>
      </c>
      <c r="D75" s="501"/>
      <c r="E75" s="501"/>
      <c r="F75" s="141"/>
      <c r="H75" s="98"/>
      <c r="N75" s="17"/>
      <c r="O75" s="18"/>
      <c r="P75" s="18"/>
      <c r="Q75" s="18"/>
      <c r="R75" s="18"/>
      <c r="S75" s="18"/>
      <c r="T75" s="18"/>
      <c r="U75" s="18"/>
      <c r="V75" s="18"/>
      <c r="W75" s="18"/>
      <c r="X75" s="20"/>
    </row>
    <row r="76" spans="1:24" ht="18" customHeight="1" thickBot="1" x14ac:dyDescent="0.4">
      <c r="A76" s="17"/>
      <c r="B76" s="493"/>
      <c r="C76" s="502" t="s">
        <v>1275</v>
      </c>
      <c r="D76" s="502"/>
      <c r="E76" s="502"/>
      <c r="F76" s="144"/>
      <c r="H76" s="98"/>
      <c r="N76" s="17"/>
      <c r="O76" s="18"/>
      <c r="P76" s="18"/>
      <c r="Q76" s="18"/>
      <c r="R76" s="18"/>
      <c r="S76" s="18"/>
      <c r="T76" s="18"/>
      <c r="U76" s="18"/>
      <c r="V76" s="18"/>
      <c r="W76" s="18"/>
      <c r="X76" s="20"/>
    </row>
    <row r="77" spans="1:24" ht="18" customHeight="1" thickBot="1" x14ac:dyDescent="0.4">
      <c r="A77" s="17"/>
      <c r="B77" s="169"/>
      <c r="C77" s="160"/>
      <c r="D77" s="160"/>
      <c r="E77" s="160"/>
      <c r="H77" s="98"/>
      <c r="N77" s="17"/>
      <c r="O77" s="18"/>
      <c r="P77" s="18"/>
      <c r="Q77" s="18"/>
      <c r="R77" s="18"/>
      <c r="S77" s="18"/>
      <c r="T77" s="18"/>
      <c r="U77" s="18"/>
      <c r="V77" s="18"/>
      <c r="W77" s="18"/>
      <c r="X77" s="20"/>
    </row>
    <row r="78" spans="1:24" ht="18" customHeight="1" thickBot="1" x14ac:dyDescent="0.4">
      <c r="A78" s="17"/>
      <c r="B78" s="24" t="s">
        <v>1274</v>
      </c>
      <c r="C78" s="417">
        <v>0</v>
      </c>
      <c r="D78" s="152"/>
      <c r="E78" s="18"/>
      <c r="H78" s="98"/>
      <c r="N78" s="17"/>
      <c r="O78" s="18"/>
      <c r="P78" s="18"/>
      <c r="Q78" s="18"/>
      <c r="R78" s="18"/>
      <c r="S78" s="18"/>
      <c r="T78" s="18"/>
      <c r="U78" s="18"/>
      <c r="V78" s="18"/>
      <c r="W78" s="18"/>
      <c r="X78" s="20"/>
    </row>
    <row r="79" spans="1:24" ht="18" customHeight="1" thickBot="1" x14ac:dyDescent="0.4">
      <c r="A79" s="17"/>
      <c r="B79" s="24" t="s">
        <v>1276</v>
      </c>
      <c r="C79" s="417">
        <v>0</v>
      </c>
      <c r="E79" s="160"/>
      <c r="H79" s="98"/>
      <c r="N79" s="17"/>
      <c r="O79" s="18"/>
      <c r="P79" s="18"/>
      <c r="Q79" s="18"/>
      <c r="R79" s="18"/>
      <c r="S79" s="18"/>
      <c r="T79" s="18"/>
      <c r="U79" s="18"/>
      <c r="V79" s="18"/>
      <c r="W79" s="18"/>
      <c r="X79" s="20"/>
    </row>
    <row r="80" spans="1:24" ht="19" thickBot="1" x14ac:dyDescent="0.5">
      <c r="A80" s="17"/>
      <c r="B80" s="65"/>
      <c r="H80" s="98"/>
      <c r="N80" s="17"/>
      <c r="O80" s="18"/>
      <c r="P80" s="18"/>
      <c r="Q80" s="18"/>
      <c r="R80" s="18"/>
      <c r="S80" s="18"/>
      <c r="T80" s="18"/>
      <c r="U80" s="18"/>
      <c r="V80" s="18"/>
      <c r="W80" s="18"/>
      <c r="X80" s="20"/>
    </row>
    <row r="81" spans="1:28" ht="16" thickBot="1" x14ac:dyDescent="0.4">
      <c r="A81" s="17"/>
      <c r="B81" s="166" t="s">
        <v>93</v>
      </c>
      <c r="C81" s="162"/>
      <c r="D81" s="163"/>
      <c r="E81" s="163"/>
      <c r="F81" s="164" t="e">
        <f>D66/D67</f>
        <v>#REF!</v>
      </c>
      <c r="G81" s="167" t="s">
        <v>49</v>
      </c>
      <c r="H81" s="168">
        <v>3</v>
      </c>
      <c r="N81" s="17"/>
      <c r="O81" s="18"/>
      <c r="P81" s="18"/>
      <c r="Q81" s="18"/>
      <c r="R81" s="18"/>
      <c r="S81" s="18"/>
      <c r="T81" s="18"/>
      <c r="U81" s="18"/>
      <c r="V81" s="18"/>
      <c r="W81" s="18"/>
      <c r="X81" s="20"/>
    </row>
    <row r="82" spans="1:28" ht="18.5" x14ac:dyDescent="0.45">
      <c r="A82" s="17"/>
      <c r="B82" s="65"/>
      <c r="H82" s="98"/>
      <c r="N82" s="17"/>
      <c r="O82" s="18"/>
      <c r="P82" s="18"/>
      <c r="Q82" s="18"/>
      <c r="R82" s="18"/>
      <c r="S82" s="18"/>
      <c r="T82" s="18"/>
      <c r="U82" s="18"/>
      <c r="V82" s="18"/>
      <c r="W82" s="18"/>
      <c r="X82" s="20"/>
    </row>
    <row r="83" spans="1:28" x14ac:dyDescent="0.25">
      <c r="I83" s="7"/>
      <c r="J83" s="7"/>
      <c r="K83" s="7"/>
    </row>
    <row r="84" spans="1:28" ht="15.5" x14ac:dyDescent="0.35">
      <c r="A84" s="17" t="s">
        <v>1277</v>
      </c>
    </row>
    <row r="86" spans="1:28" ht="16" x14ac:dyDescent="0.25">
      <c r="A86" s="81"/>
      <c r="B86" s="81"/>
      <c r="C86" s="81"/>
      <c r="D86" s="81"/>
      <c r="E86" s="81"/>
      <c r="F86" s="81"/>
      <c r="G86" s="81"/>
      <c r="H86" s="81"/>
      <c r="I86" s="81"/>
      <c r="J86" s="82" t="s">
        <v>1278</v>
      </c>
      <c r="K86" s="83"/>
      <c r="L86" s="83"/>
      <c r="M86" s="83"/>
      <c r="N86" s="83"/>
      <c r="O86" s="83"/>
      <c r="P86" s="83"/>
      <c r="Q86" s="83"/>
      <c r="R86" s="83"/>
      <c r="S86" s="83"/>
      <c r="T86" s="83"/>
      <c r="U86" s="83"/>
      <c r="V86" s="81"/>
      <c r="W86" s="81" t="s">
        <v>1279</v>
      </c>
      <c r="X86" s="81"/>
      <c r="Y86" s="496" t="s">
        <v>1280</v>
      </c>
      <c r="Z86" s="496" t="s">
        <v>1281</v>
      </c>
    </row>
    <row r="87" spans="1:28" ht="52" x14ac:dyDescent="0.25">
      <c r="A87" s="81" t="s">
        <v>1190</v>
      </c>
      <c r="B87" s="81" t="s">
        <v>1282</v>
      </c>
      <c r="C87" s="81" t="s">
        <v>1283</v>
      </c>
      <c r="D87" s="81" t="s">
        <v>1284</v>
      </c>
      <c r="E87" s="81" t="s">
        <v>1285</v>
      </c>
      <c r="F87" s="81" t="s">
        <v>1286</v>
      </c>
      <c r="G87" s="81"/>
      <c r="H87" s="81" t="s">
        <v>1287</v>
      </c>
      <c r="I87" s="81" t="s">
        <v>1288</v>
      </c>
      <c r="J87" s="81" t="s">
        <v>1289</v>
      </c>
      <c r="K87" s="81" t="s">
        <v>1290</v>
      </c>
      <c r="L87" s="81" t="s">
        <v>1291</v>
      </c>
      <c r="M87" s="81" t="s">
        <v>1292</v>
      </c>
      <c r="N87" s="81" t="s">
        <v>1293</v>
      </c>
      <c r="O87" s="81" t="s">
        <v>1294</v>
      </c>
      <c r="P87" s="81" t="s">
        <v>1295</v>
      </c>
      <c r="Q87" s="81" t="s">
        <v>1296</v>
      </c>
      <c r="R87" s="81" t="s">
        <v>1297</v>
      </c>
      <c r="S87" s="81" t="s">
        <v>1298</v>
      </c>
      <c r="T87" s="81" t="s">
        <v>1299</v>
      </c>
      <c r="U87" s="81" t="s">
        <v>1300</v>
      </c>
      <c r="V87" s="81" t="s">
        <v>1301</v>
      </c>
      <c r="W87" s="81" t="s">
        <v>1302</v>
      </c>
      <c r="X87" s="81" t="s">
        <v>1303</v>
      </c>
      <c r="Y87" s="496"/>
      <c r="Z87" s="496"/>
    </row>
    <row r="88" spans="1:28" s="299" customFormat="1" ht="14.5" x14ac:dyDescent="0.35">
      <c r="A88" s="294">
        <v>1</v>
      </c>
      <c r="B88" s="293" t="s">
        <v>1304</v>
      </c>
      <c r="C88" s="298" t="s">
        <v>1221</v>
      </c>
      <c r="D88" s="351">
        <v>42005</v>
      </c>
      <c r="E88" s="296"/>
      <c r="F88" s="296"/>
      <c r="G88" s="296"/>
      <c r="H88" s="298" t="s">
        <v>1305</v>
      </c>
      <c r="J88" s="90">
        <v>95000</v>
      </c>
      <c r="K88" s="90">
        <v>95000</v>
      </c>
      <c r="L88" s="90">
        <v>95000</v>
      </c>
      <c r="M88" s="90">
        <v>95000</v>
      </c>
      <c r="N88" s="90">
        <v>95000</v>
      </c>
      <c r="O88" s="90">
        <v>95000</v>
      </c>
      <c r="P88" s="90">
        <v>95000</v>
      </c>
      <c r="Q88" s="90">
        <v>95000</v>
      </c>
      <c r="R88" s="90">
        <v>95000</v>
      </c>
      <c r="S88" s="90">
        <v>95000</v>
      </c>
      <c r="T88" s="90">
        <v>95000</v>
      </c>
      <c r="U88" s="90">
        <v>95000</v>
      </c>
      <c r="V88" s="352">
        <v>34106</v>
      </c>
      <c r="W88" s="90">
        <v>1174106</v>
      </c>
      <c r="X88" s="298" t="s">
        <v>1306</v>
      </c>
      <c r="AB88" s="308"/>
    </row>
    <row r="89" spans="1:28" s="299" customFormat="1" ht="13" x14ac:dyDescent="0.3">
      <c r="A89" s="294">
        <f t="shared" ref="A89:A139" si="2">A88+1</f>
        <v>2</v>
      </c>
      <c r="B89" s="293" t="s">
        <v>1307</v>
      </c>
      <c r="C89" s="298" t="s">
        <v>1222</v>
      </c>
      <c r="D89" s="351">
        <v>43297</v>
      </c>
      <c r="H89" s="298" t="s">
        <v>1227</v>
      </c>
      <c r="J89" s="90">
        <v>80000</v>
      </c>
      <c r="K89" s="90">
        <v>80000</v>
      </c>
      <c r="L89" s="90">
        <v>80000</v>
      </c>
      <c r="M89" s="90">
        <v>80000</v>
      </c>
      <c r="N89" s="90">
        <v>80000</v>
      </c>
      <c r="O89" s="90">
        <v>80000</v>
      </c>
      <c r="P89" s="90">
        <v>80000</v>
      </c>
      <c r="Q89" s="90">
        <v>80000</v>
      </c>
      <c r="R89" s="90">
        <v>80000</v>
      </c>
      <c r="S89" s="90">
        <v>80000</v>
      </c>
      <c r="T89" s="90">
        <v>80000</v>
      </c>
      <c r="U89" s="90">
        <v>80000</v>
      </c>
      <c r="V89" s="352">
        <v>20000</v>
      </c>
      <c r="W89" s="90">
        <v>980000</v>
      </c>
      <c r="X89" s="298" t="s">
        <v>1306</v>
      </c>
    </row>
    <row r="90" spans="1:28" s="299" customFormat="1" ht="14.5" x14ac:dyDescent="0.35">
      <c r="A90" s="294">
        <f t="shared" si="2"/>
        <v>3</v>
      </c>
      <c r="B90" s="293" t="s">
        <v>1308</v>
      </c>
      <c r="C90" s="298" t="s">
        <v>1221</v>
      </c>
      <c r="D90" s="351">
        <v>43466</v>
      </c>
      <c r="E90" s="296"/>
      <c r="F90" s="296"/>
      <c r="G90" s="296"/>
      <c r="H90" s="298" t="s">
        <v>1305</v>
      </c>
      <c r="J90" s="90">
        <v>98000</v>
      </c>
      <c r="K90" s="90">
        <v>98000</v>
      </c>
      <c r="L90" s="90">
        <v>98000</v>
      </c>
      <c r="M90" s="90">
        <v>98000</v>
      </c>
      <c r="N90" s="90">
        <v>98000</v>
      </c>
      <c r="O90" s="90">
        <v>98000</v>
      </c>
      <c r="P90" s="90">
        <v>98000</v>
      </c>
      <c r="Q90" s="90">
        <v>98000</v>
      </c>
      <c r="R90" s="90">
        <v>98000</v>
      </c>
      <c r="S90" s="90">
        <v>98000</v>
      </c>
      <c r="T90" s="90">
        <v>98000</v>
      </c>
      <c r="U90" s="90">
        <v>98000</v>
      </c>
      <c r="V90" s="352">
        <v>33106</v>
      </c>
      <c r="W90" s="90">
        <v>1209106</v>
      </c>
      <c r="X90" s="298" t="s">
        <v>1306</v>
      </c>
    </row>
    <row r="91" spans="1:28" s="299" customFormat="1" ht="14.5" x14ac:dyDescent="0.35">
      <c r="A91" s="294">
        <f t="shared" si="2"/>
        <v>4</v>
      </c>
      <c r="B91" s="293" t="s">
        <v>1309</v>
      </c>
      <c r="C91" s="298" t="s">
        <v>1221</v>
      </c>
      <c r="D91" s="351">
        <v>42769</v>
      </c>
      <c r="E91" s="296"/>
      <c r="F91" s="296"/>
      <c r="G91" s="296"/>
      <c r="H91" s="298" t="s">
        <v>1229</v>
      </c>
      <c r="J91" s="90">
        <v>25000</v>
      </c>
      <c r="K91" s="90">
        <v>25000</v>
      </c>
      <c r="L91" s="90">
        <v>25000</v>
      </c>
      <c r="M91" s="90">
        <v>25000</v>
      </c>
      <c r="N91" s="90">
        <v>25000</v>
      </c>
      <c r="O91" s="90">
        <v>25000</v>
      </c>
      <c r="P91" s="90">
        <v>25000</v>
      </c>
      <c r="Q91" s="90">
        <v>25000</v>
      </c>
      <c r="R91" s="90">
        <v>25000</v>
      </c>
      <c r="S91" s="90">
        <v>25000</v>
      </c>
      <c r="T91" s="90">
        <v>25000</v>
      </c>
      <c r="U91" s="90">
        <v>25000</v>
      </c>
      <c r="V91" s="352">
        <v>10000</v>
      </c>
      <c r="W91" s="90">
        <v>310000</v>
      </c>
      <c r="X91" s="298" t="s">
        <v>1306</v>
      </c>
    </row>
    <row r="92" spans="1:28" s="299" customFormat="1" ht="14.5" x14ac:dyDescent="0.35">
      <c r="A92" s="294">
        <f t="shared" si="2"/>
        <v>5</v>
      </c>
      <c r="B92" s="293" t="s">
        <v>1310</v>
      </c>
      <c r="C92" s="298" t="s">
        <v>1221</v>
      </c>
      <c r="D92" s="351">
        <v>42437</v>
      </c>
      <c r="E92" s="296"/>
      <c r="F92" s="296"/>
      <c r="G92" s="296"/>
      <c r="H92" s="298" t="s">
        <v>1229</v>
      </c>
      <c r="J92" s="90">
        <v>22000</v>
      </c>
      <c r="K92" s="90">
        <v>22000</v>
      </c>
      <c r="L92" s="90">
        <v>22000</v>
      </c>
      <c r="M92" s="90">
        <v>22000</v>
      </c>
      <c r="N92" s="90">
        <v>22000</v>
      </c>
      <c r="O92" s="90">
        <v>22000</v>
      </c>
      <c r="P92" s="90">
        <v>22000</v>
      </c>
      <c r="Q92" s="90">
        <v>25000</v>
      </c>
      <c r="R92" s="90">
        <v>25000</v>
      </c>
      <c r="S92" s="90">
        <v>25000</v>
      </c>
      <c r="T92" s="90">
        <v>25000</v>
      </c>
      <c r="U92" s="90">
        <v>25000</v>
      </c>
      <c r="V92" s="352">
        <v>10000</v>
      </c>
      <c r="W92" s="90">
        <v>289000</v>
      </c>
      <c r="X92" s="298" t="s">
        <v>1306</v>
      </c>
      <c r="AB92" s="308"/>
    </row>
    <row r="93" spans="1:28" s="299" customFormat="1" ht="14.5" x14ac:dyDescent="0.35">
      <c r="A93" s="294">
        <f t="shared" si="2"/>
        <v>6</v>
      </c>
      <c r="B93" s="293" t="s">
        <v>1311</v>
      </c>
      <c r="C93" s="298" t="s">
        <v>1222</v>
      </c>
      <c r="D93" s="351">
        <v>42103</v>
      </c>
      <c r="E93" s="296"/>
      <c r="F93" s="296"/>
      <c r="G93" s="296"/>
      <c r="H93" s="298" t="s">
        <v>1229</v>
      </c>
      <c r="J93" s="90">
        <v>35000</v>
      </c>
      <c r="K93" s="90">
        <v>35000</v>
      </c>
      <c r="L93" s="90">
        <v>35000</v>
      </c>
      <c r="M93" s="90">
        <v>35000</v>
      </c>
      <c r="N93" s="90">
        <v>35000</v>
      </c>
      <c r="O93" s="90">
        <v>35000</v>
      </c>
      <c r="P93" s="90">
        <v>35000</v>
      </c>
      <c r="Q93" s="90">
        <v>35000</v>
      </c>
      <c r="R93" s="90">
        <v>35000</v>
      </c>
      <c r="S93" s="90">
        <v>35000</v>
      </c>
      <c r="T93" s="90">
        <v>35000</v>
      </c>
      <c r="U93" s="90">
        <v>35000</v>
      </c>
      <c r="V93" s="352">
        <v>10000</v>
      </c>
      <c r="W93" s="90">
        <v>430000</v>
      </c>
      <c r="X93" s="298" t="s">
        <v>1306</v>
      </c>
    </row>
    <row r="94" spans="1:28" s="299" customFormat="1" ht="14.5" x14ac:dyDescent="0.35">
      <c r="A94" s="294">
        <f t="shared" si="2"/>
        <v>7</v>
      </c>
      <c r="B94" s="293" t="s">
        <v>1312</v>
      </c>
      <c r="C94" s="298" t="s">
        <v>1221</v>
      </c>
      <c r="D94" s="351">
        <v>44539</v>
      </c>
      <c r="E94" s="296"/>
      <c r="F94" s="296"/>
      <c r="G94" s="296"/>
      <c r="H94" s="298" t="s">
        <v>1305</v>
      </c>
      <c r="J94" s="90">
        <v>80000</v>
      </c>
      <c r="K94" s="90">
        <v>80000</v>
      </c>
      <c r="L94" s="90">
        <v>80000</v>
      </c>
      <c r="M94" s="90">
        <v>80000</v>
      </c>
      <c r="N94" s="90">
        <v>80000</v>
      </c>
      <c r="O94" s="90">
        <v>80000</v>
      </c>
      <c r="P94" s="90">
        <v>80000</v>
      </c>
      <c r="Q94" s="90">
        <v>80000</v>
      </c>
      <c r="R94" s="90">
        <v>80000</v>
      </c>
      <c r="S94" s="90">
        <v>80000</v>
      </c>
      <c r="T94" s="90">
        <v>80000</v>
      </c>
      <c r="U94" s="90">
        <v>80000</v>
      </c>
      <c r="V94" s="352">
        <v>27863.58</v>
      </c>
      <c r="W94" s="90">
        <v>987863.58</v>
      </c>
      <c r="X94" s="298" t="s">
        <v>1306</v>
      </c>
    </row>
    <row r="95" spans="1:28" s="299" customFormat="1" ht="14.5" x14ac:dyDescent="0.25">
      <c r="A95" s="294">
        <f t="shared" si="2"/>
        <v>8</v>
      </c>
      <c r="C95" s="294"/>
      <c r="D95" s="353"/>
      <c r="H95" s="294"/>
      <c r="J95" s="91"/>
      <c r="K95" s="91"/>
      <c r="L95" s="91"/>
      <c r="M95" s="91"/>
      <c r="N95" s="91"/>
      <c r="O95" s="91"/>
      <c r="P95" s="91"/>
      <c r="Q95" s="91"/>
      <c r="R95" s="91"/>
      <c r="S95" s="91"/>
      <c r="T95" s="91"/>
      <c r="U95" s="91"/>
      <c r="V95" s="328"/>
      <c r="W95" s="91" t="str">
        <f t="shared" ref="W95:W139" si="3">IFERROR((SUM(J95:U95)/COUNTA(J95:U95))*12+V95,"")</f>
        <v/>
      </c>
      <c r="X95" s="294"/>
    </row>
    <row r="96" spans="1:28" s="299" customFormat="1" ht="14.5" x14ac:dyDescent="0.35">
      <c r="A96" s="294">
        <f t="shared" si="2"/>
        <v>9</v>
      </c>
      <c r="C96" s="294"/>
      <c r="D96" s="354"/>
      <c r="E96" s="296"/>
      <c r="F96" s="296"/>
      <c r="G96" s="296"/>
      <c r="H96" s="294"/>
      <c r="J96" s="91"/>
      <c r="K96" s="91"/>
      <c r="L96" s="91"/>
      <c r="M96" s="91"/>
      <c r="N96" s="91"/>
      <c r="O96" s="91"/>
      <c r="P96" s="91"/>
      <c r="Q96" s="91"/>
      <c r="R96" s="91"/>
      <c r="S96" s="91"/>
      <c r="T96" s="91"/>
      <c r="U96" s="91"/>
      <c r="W96" s="91" t="str">
        <f t="shared" si="3"/>
        <v/>
      </c>
      <c r="X96" s="294"/>
    </row>
    <row r="97" spans="1:26" s="299" customFormat="1" ht="14.5" x14ac:dyDescent="0.25">
      <c r="A97" s="294">
        <f t="shared" si="2"/>
        <v>10</v>
      </c>
      <c r="C97" s="294"/>
      <c r="D97" s="353"/>
      <c r="H97" s="294"/>
      <c r="J97" s="91"/>
      <c r="K97" s="91"/>
      <c r="L97" s="91"/>
      <c r="M97" s="91"/>
      <c r="N97" s="91"/>
      <c r="O97" s="91"/>
      <c r="P97" s="91"/>
      <c r="Q97" s="91"/>
      <c r="R97" s="91"/>
      <c r="S97" s="91"/>
      <c r="T97" s="91"/>
      <c r="U97" s="91"/>
      <c r="W97" s="91" t="str">
        <f t="shared" si="3"/>
        <v/>
      </c>
      <c r="X97" s="294"/>
    </row>
    <row r="98" spans="1:26" s="299" customFormat="1" ht="14.5" x14ac:dyDescent="0.35">
      <c r="A98" s="294">
        <f t="shared" si="2"/>
        <v>11</v>
      </c>
      <c r="C98" s="294"/>
      <c r="D98" s="354"/>
      <c r="E98" s="296"/>
      <c r="F98" s="296"/>
      <c r="G98" s="296"/>
      <c r="H98" s="294"/>
      <c r="J98" s="91"/>
      <c r="K98" s="91"/>
      <c r="L98" s="91"/>
      <c r="M98" s="91"/>
      <c r="N98" s="91"/>
      <c r="O98" s="91"/>
      <c r="P98" s="91"/>
      <c r="Q98" s="91"/>
      <c r="R98" s="91"/>
      <c r="S98" s="91"/>
      <c r="T98" s="91"/>
      <c r="U98" s="91"/>
      <c r="W98" s="91" t="str">
        <f t="shared" si="3"/>
        <v/>
      </c>
      <c r="X98" s="294"/>
    </row>
    <row r="99" spans="1:26" s="299" customFormat="1" ht="14.5" x14ac:dyDescent="0.25">
      <c r="A99" s="294">
        <f t="shared" si="2"/>
        <v>12</v>
      </c>
      <c r="C99" s="294"/>
      <c r="D99" s="353"/>
      <c r="H99" s="294"/>
      <c r="J99" s="91"/>
      <c r="K99" s="91"/>
      <c r="L99" s="91"/>
      <c r="M99" s="91"/>
      <c r="N99" s="91"/>
      <c r="O99" s="91"/>
      <c r="P99" s="91"/>
      <c r="Q99" s="91"/>
      <c r="R99" s="91"/>
      <c r="S99" s="91"/>
      <c r="T99" s="91"/>
      <c r="U99" s="91"/>
      <c r="W99" s="91" t="str">
        <f t="shared" si="3"/>
        <v/>
      </c>
      <c r="X99" s="294"/>
    </row>
    <row r="100" spans="1:26" s="299" customFormat="1" ht="14.5" x14ac:dyDescent="0.35">
      <c r="A100" s="294">
        <f t="shared" si="2"/>
        <v>13</v>
      </c>
      <c r="C100" s="294"/>
      <c r="D100" s="354"/>
      <c r="E100" s="296"/>
      <c r="F100" s="296"/>
      <c r="G100" s="296"/>
      <c r="H100" s="294"/>
      <c r="J100" s="91"/>
      <c r="K100" s="91"/>
      <c r="L100" s="91"/>
      <c r="M100" s="91"/>
      <c r="N100" s="91"/>
      <c r="O100" s="91"/>
      <c r="P100" s="91"/>
      <c r="Q100" s="91"/>
      <c r="R100" s="91"/>
      <c r="S100" s="91"/>
      <c r="T100" s="91"/>
      <c r="U100" s="91"/>
      <c r="W100" s="91" t="str">
        <f t="shared" si="3"/>
        <v/>
      </c>
      <c r="X100" s="294"/>
    </row>
    <row r="101" spans="1:26" ht="14.5" x14ac:dyDescent="0.35">
      <c r="A101" s="7">
        <f t="shared" si="2"/>
        <v>14</v>
      </c>
      <c r="C101" s="7"/>
      <c r="D101" s="13"/>
      <c r="E101"/>
      <c r="F101"/>
      <c r="G101"/>
      <c r="J101" s="12"/>
      <c r="K101" s="12"/>
      <c r="L101" s="12"/>
      <c r="M101" s="12"/>
      <c r="N101" s="12"/>
      <c r="O101" s="12"/>
      <c r="P101" s="12"/>
      <c r="Q101" s="12"/>
      <c r="R101" s="12"/>
      <c r="S101" s="12"/>
      <c r="T101" s="12"/>
      <c r="U101" s="12"/>
      <c r="W101" s="91" t="str">
        <f t="shared" si="3"/>
        <v/>
      </c>
      <c r="X101" s="7"/>
      <c r="Z101" s="8"/>
    </row>
    <row r="102" spans="1:26" ht="14.5" x14ac:dyDescent="0.35">
      <c r="A102" s="7">
        <f t="shared" si="2"/>
        <v>15</v>
      </c>
      <c r="C102" s="7"/>
      <c r="D102" s="13"/>
      <c r="E102"/>
      <c r="F102"/>
      <c r="G102"/>
      <c r="J102" s="12"/>
      <c r="K102" s="12"/>
      <c r="L102" s="12"/>
      <c r="M102" s="12"/>
      <c r="N102" s="12"/>
      <c r="O102" s="12"/>
      <c r="P102" s="12"/>
      <c r="Q102" s="12"/>
      <c r="R102" s="12"/>
      <c r="S102" s="12"/>
      <c r="T102" s="12"/>
      <c r="U102" s="12"/>
      <c r="W102" s="91" t="str">
        <f t="shared" si="3"/>
        <v/>
      </c>
      <c r="X102" s="7"/>
      <c r="Z102" s="8"/>
    </row>
    <row r="103" spans="1:26" ht="14.5" x14ac:dyDescent="0.35">
      <c r="A103" s="7">
        <f t="shared" si="2"/>
        <v>16</v>
      </c>
      <c r="C103" s="7"/>
      <c r="D103" s="13"/>
      <c r="E103" s="13"/>
      <c r="F103" s="13"/>
      <c r="G103" s="13"/>
      <c r="J103" s="12"/>
      <c r="K103" s="12"/>
      <c r="L103" s="12"/>
      <c r="M103" s="12"/>
      <c r="N103" s="12"/>
      <c r="O103" s="12"/>
      <c r="P103" s="12"/>
      <c r="Q103" s="12"/>
      <c r="R103" s="12"/>
      <c r="S103" s="12"/>
      <c r="T103" s="12"/>
      <c r="U103" s="12"/>
      <c r="W103" s="91" t="str">
        <f t="shared" si="3"/>
        <v/>
      </c>
      <c r="X103" s="7"/>
      <c r="Z103" s="8"/>
    </row>
    <row r="104" spans="1:26" ht="14.5" x14ac:dyDescent="0.35">
      <c r="A104" s="7">
        <f t="shared" si="2"/>
        <v>17</v>
      </c>
      <c r="C104" s="7"/>
      <c r="D104" s="13"/>
      <c r="E104" s="13"/>
      <c r="F104" s="13"/>
      <c r="G104" s="13"/>
      <c r="J104" s="12"/>
      <c r="K104" s="12"/>
      <c r="L104" s="12"/>
      <c r="M104" s="12"/>
      <c r="N104" s="12"/>
      <c r="O104" s="12"/>
      <c r="P104" s="12"/>
      <c r="Q104" s="12"/>
      <c r="R104" s="12"/>
      <c r="S104" s="12"/>
      <c r="T104" s="12"/>
      <c r="U104" s="12"/>
      <c r="W104" s="91" t="str">
        <f t="shared" si="3"/>
        <v/>
      </c>
      <c r="X104" s="7"/>
      <c r="Z104" s="8"/>
    </row>
    <row r="105" spans="1:26" ht="14.5" x14ac:dyDescent="0.35">
      <c r="A105" s="7">
        <f t="shared" si="2"/>
        <v>18</v>
      </c>
      <c r="C105" s="7"/>
      <c r="D105" s="13"/>
      <c r="E105"/>
      <c r="F105"/>
      <c r="G105"/>
      <c r="J105" s="12"/>
      <c r="K105" s="12"/>
      <c r="L105" s="12"/>
      <c r="M105" s="12"/>
      <c r="N105" s="12"/>
      <c r="O105" s="12"/>
      <c r="P105" s="12"/>
      <c r="Q105" s="12"/>
      <c r="R105" s="12"/>
      <c r="S105" s="12"/>
      <c r="T105" s="12"/>
      <c r="U105" s="12"/>
      <c r="W105" s="91" t="str">
        <f t="shared" si="3"/>
        <v/>
      </c>
      <c r="X105" s="7"/>
      <c r="Z105" s="8"/>
    </row>
    <row r="106" spans="1:26" ht="14.5" x14ac:dyDescent="0.35">
      <c r="A106" s="7">
        <f t="shared" si="2"/>
        <v>19</v>
      </c>
      <c r="C106" s="7"/>
      <c r="D106" s="13"/>
      <c r="E106"/>
      <c r="F106"/>
      <c r="G106"/>
      <c r="J106" s="12"/>
      <c r="K106" s="12"/>
      <c r="L106" s="12"/>
      <c r="M106" s="12"/>
      <c r="N106" s="12"/>
      <c r="O106" s="12"/>
      <c r="P106" s="12"/>
      <c r="Q106" s="12"/>
      <c r="R106" s="12"/>
      <c r="S106" s="12"/>
      <c r="T106" s="12"/>
      <c r="U106" s="12"/>
      <c r="W106" s="91" t="str">
        <f t="shared" si="3"/>
        <v/>
      </c>
      <c r="X106" s="7"/>
      <c r="Z106" s="8"/>
    </row>
    <row r="107" spans="1:26" ht="14.5" x14ac:dyDescent="0.35">
      <c r="A107" s="7">
        <f t="shared" si="2"/>
        <v>20</v>
      </c>
      <c r="C107" s="7"/>
      <c r="D107" s="13"/>
      <c r="E107" s="13"/>
      <c r="F107" s="13"/>
      <c r="G107" s="13"/>
      <c r="J107" s="12"/>
      <c r="K107" s="12"/>
      <c r="L107" s="12"/>
      <c r="M107" s="12"/>
      <c r="N107" s="12"/>
      <c r="O107" s="12"/>
      <c r="P107" s="12"/>
      <c r="Q107" s="12"/>
      <c r="R107" s="12"/>
      <c r="S107" s="12"/>
      <c r="T107" s="12"/>
      <c r="U107" s="12"/>
      <c r="W107" s="91" t="str">
        <f t="shared" si="3"/>
        <v/>
      </c>
      <c r="X107" s="7"/>
      <c r="Z107" s="16"/>
    </row>
    <row r="108" spans="1:26" ht="14.5" x14ac:dyDescent="0.35">
      <c r="A108" s="7">
        <f t="shared" si="2"/>
        <v>21</v>
      </c>
      <c r="C108" s="7"/>
      <c r="D108" s="13"/>
      <c r="E108" s="13"/>
      <c r="F108" s="13"/>
      <c r="G108" s="13"/>
      <c r="J108" s="12"/>
      <c r="K108" s="12"/>
      <c r="L108" s="12"/>
      <c r="M108" s="12"/>
      <c r="N108" s="12"/>
      <c r="O108" s="12"/>
      <c r="P108" s="12"/>
      <c r="Q108" s="12"/>
      <c r="R108" s="12"/>
      <c r="S108" s="12"/>
      <c r="T108" s="12"/>
      <c r="U108" s="12"/>
      <c r="W108" s="91" t="str">
        <f t="shared" si="3"/>
        <v/>
      </c>
      <c r="X108" s="7"/>
      <c r="Y108" s="15"/>
      <c r="Z108" s="4">
        <f t="shared" ref="Z108:Z122" si="4">IFERROR(W108/COUNT(J108:U108),0)</f>
        <v>0</v>
      </c>
    </row>
    <row r="109" spans="1:26" ht="14.5" x14ac:dyDescent="0.35">
      <c r="A109" s="7">
        <f t="shared" si="2"/>
        <v>22</v>
      </c>
      <c r="C109" s="7"/>
      <c r="D109" s="13"/>
      <c r="E109"/>
      <c r="F109"/>
      <c r="G109"/>
      <c r="J109" s="12"/>
      <c r="K109" s="12"/>
      <c r="L109" s="12"/>
      <c r="M109" s="12"/>
      <c r="N109" s="12"/>
      <c r="O109" s="12"/>
      <c r="P109" s="12"/>
      <c r="Q109" s="12"/>
      <c r="R109" s="12"/>
      <c r="S109" s="12"/>
      <c r="T109" s="12"/>
      <c r="U109" s="12"/>
      <c r="W109" s="91" t="str">
        <f t="shared" si="3"/>
        <v/>
      </c>
      <c r="X109" s="7"/>
      <c r="Z109" s="4">
        <f t="shared" si="4"/>
        <v>0</v>
      </c>
    </row>
    <row r="110" spans="1:26" ht="14.5" x14ac:dyDescent="0.35">
      <c r="A110" s="7">
        <f t="shared" si="2"/>
        <v>23</v>
      </c>
      <c r="C110" s="7"/>
      <c r="D110" s="13"/>
      <c r="E110"/>
      <c r="F110"/>
      <c r="G110"/>
      <c r="J110" s="12"/>
      <c r="K110" s="12"/>
      <c r="L110" s="12"/>
      <c r="M110" s="12"/>
      <c r="N110" s="12"/>
      <c r="O110" s="12"/>
      <c r="P110" s="12"/>
      <c r="Q110" s="12"/>
      <c r="R110" s="12"/>
      <c r="S110" s="12"/>
      <c r="T110" s="12"/>
      <c r="U110" s="12"/>
      <c r="W110" s="91" t="str">
        <f t="shared" si="3"/>
        <v/>
      </c>
      <c r="X110" s="7"/>
      <c r="Z110" s="4">
        <f t="shared" si="4"/>
        <v>0</v>
      </c>
    </row>
    <row r="111" spans="1:26" ht="14.5" x14ac:dyDescent="0.25">
      <c r="A111" s="7">
        <f t="shared" si="2"/>
        <v>24</v>
      </c>
      <c r="C111" s="7"/>
      <c r="D111" s="14"/>
      <c r="J111" s="12"/>
      <c r="K111" s="12"/>
      <c r="L111" s="12"/>
      <c r="M111" s="12"/>
      <c r="N111" s="12"/>
      <c r="O111" s="12"/>
      <c r="P111" s="12"/>
      <c r="Q111" s="12"/>
      <c r="R111" s="12"/>
      <c r="S111" s="12"/>
      <c r="T111" s="12"/>
      <c r="U111" s="12"/>
      <c r="W111" s="91" t="str">
        <f t="shared" si="3"/>
        <v/>
      </c>
      <c r="X111" s="7"/>
      <c r="Z111" s="4">
        <f t="shared" si="4"/>
        <v>0</v>
      </c>
    </row>
    <row r="112" spans="1:26" ht="14.5" x14ac:dyDescent="0.25">
      <c r="A112" s="7">
        <f t="shared" si="2"/>
        <v>25</v>
      </c>
      <c r="C112" s="7"/>
      <c r="D112" s="14"/>
      <c r="J112" s="12"/>
      <c r="K112" s="12"/>
      <c r="L112" s="12"/>
      <c r="M112" s="12"/>
      <c r="N112" s="12"/>
      <c r="O112" s="12"/>
      <c r="P112" s="12"/>
      <c r="Q112" s="12"/>
      <c r="R112" s="12"/>
      <c r="S112" s="12"/>
      <c r="T112" s="12"/>
      <c r="U112" s="12"/>
      <c r="W112" s="91" t="str">
        <f t="shared" si="3"/>
        <v/>
      </c>
      <c r="X112" s="7"/>
      <c r="Z112" s="4">
        <f t="shared" si="4"/>
        <v>0</v>
      </c>
    </row>
    <row r="113" spans="1:26" ht="14.5" x14ac:dyDescent="0.25">
      <c r="A113" s="7">
        <f t="shared" si="2"/>
        <v>26</v>
      </c>
      <c r="C113" s="7"/>
      <c r="D113" s="14"/>
      <c r="J113" s="12"/>
      <c r="K113" s="12"/>
      <c r="L113" s="12"/>
      <c r="M113" s="12"/>
      <c r="N113" s="12"/>
      <c r="O113" s="12"/>
      <c r="P113" s="12"/>
      <c r="Q113" s="12"/>
      <c r="R113" s="12"/>
      <c r="S113" s="12"/>
      <c r="T113" s="12"/>
      <c r="U113" s="12"/>
      <c r="W113" s="91" t="str">
        <f t="shared" si="3"/>
        <v/>
      </c>
      <c r="X113" s="7"/>
      <c r="Z113" s="4">
        <f t="shared" si="4"/>
        <v>0</v>
      </c>
    </row>
    <row r="114" spans="1:26" ht="14.5" x14ac:dyDescent="0.25">
      <c r="A114" s="7">
        <f t="shared" si="2"/>
        <v>27</v>
      </c>
      <c r="C114" s="7"/>
      <c r="D114" s="14"/>
      <c r="J114" s="12"/>
      <c r="K114" s="12"/>
      <c r="L114" s="12"/>
      <c r="M114" s="12"/>
      <c r="N114" s="12"/>
      <c r="O114" s="12"/>
      <c r="P114" s="12"/>
      <c r="Q114" s="12"/>
      <c r="R114" s="12"/>
      <c r="S114" s="12"/>
      <c r="T114" s="12"/>
      <c r="U114" s="12"/>
      <c r="W114" s="91" t="str">
        <f t="shared" si="3"/>
        <v/>
      </c>
      <c r="X114" s="7"/>
      <c r="Z114" s="4">
        <f t="shared" si="4"/>
        <v>0</v>
      </c>
    </row>
    <row r="115" spans="1:26" ht="14.5" x14ac:dyDescent="0.25">
      <c r="A115" s="7">
        <f t="shared" si="2"/>
        <v>28</v>
      </c>
      <c r="C115" s="7"/>
      <c r="D115" s="14"/>
      <c r="J115" s="12"/>
      <c r="K115" s="12"/>
      <c r="L115" s="12"/>
      <c r="M115" s="12"/>
      <c r="N115" s="12"/>
      <c r="O115" s="12"/>
      <c r="P115" s="12"/>
      <c r="Q115" s="12"/>
      <c r="R115" s="12"/>
      <c r="S115" s="12"/>
      <c r="T115" s="12"/>
      <c r="U115" s="12"/>
      <c r="W115" s="91" t="str">
        <f t="shared" si="3"/>
        <v/>
      </c>
      <c r="X115" s="7"/>
      <c r="Z115" s="4">
        <f t="shared" si="4"/>
        <v>0</v>
      </c>
    </row>
    <row r="116" spans="1:26" ht="14.5" x14ac:dyDescent="0.35">
      <c r="A116" s="7">
        <f t="shared" si="2"/>
        <v>29</v>
      </c>
      <c r="C116" s="7"/>
      <c r="D116" s="13"/>
      <c r="E116"/>
      <c r="F116"/>
      <c r="G116"/>
      <c r="J116" s="12"/>
      <c r="K116" s="12"/>
      <c r="L116" s="12"/>
      <c r="M116" s="12"/>
      <c r="N116" s="12"/>
      <c r="O116" s="12"/>
      <c r="P116" s="12"/>
      <c r="Q116" s="12"/>
      <c r="R116" s="12"/>
      <c r="S116" s="12"/>
      <c r="T116" s="12"/>
      <c r="U116" s="12"/>
      <c r="W116" s="91" t="str">
        <f t="shared" si="3"/>
        <v/>
      </c>
      <c r="X116" s="7"/>
      <c r="Z116" s="4">
        <f t="shared" si="4"/>
        <v>0</v>
      </c>
    </row>
    <row r="117" spans="1:26" ht="14.5" x14ac:dyDescent="0.25">
      <c r="A117" s="7">
        <f t="shared" si="2"/>
        <v>30</v>
      </c>
      <c r="C117" s="7"/>
      <c r="D117" s="14"/>
      <c r="J117" s="12"/>
      <c r="K117" s="12"/>
      <c r="L117" s="12"/>
      <c r="M117" s="12"/>
      <c r="N117" s="12"/>
      <c r="O117" s="12"/>
      <c r="P117" s="12"/>
      <c r="Q117" s="12"/>
      <c r="R117" s="12"/>
      <c r="S117" s="12"/>
      <c r="T117" s="12"/>
      <c r="U117" s="12"/>
      <c r="W117" s="91" t="str">
        <f t="shared" si="3"/>
        <v/>
      </c>
      <c r="X117" s="7"/>
      <c r="Z117" s="4">
        <f t="shared" si="4"/>
        <v>0</v>
      </c>
    </row>
    <row r="118" spans="1:26" ht="14.5" x14ac:dyDescent="0.35">
      <c r="A118" s="7">
        <f t="shared" si="2"/>
        <v>31</v>
      </c>
      <c r="C118" s="7"/>
      <c r="D118" s="13"/>
      <c r="E118"/>
      <c r="F118"/>
      <c r="G118"/>
      <c r="J118" s="12"/>
      <c r="K118" s="12"/>
      <c r="L118" s="12"/>
      <c r="M118" s="12"/>
      <c r="N118" s="12"/>
      <c r="O118" s="12"/>
      <c r="P118" s="12"/>
      <c r="Q118" s="12"/>
      <c r="R118" s="12"/>
      <c r="S118" s="12"/>
      <c r="T118" s="12"/>
      <c r="U118" s="12"/>
      <c r="W118" s="91" t="str">
        <f t="shared" si="3"/>
        <v/>
      </c>
      <c r="X118" s="7"/>
      <c r="Z118" s="4">
        <f t="shared" si="4"/>
        <v>0</v>
      </c>
    </row>
    <row r="119" spans="1:26" ht="14.5" x14ac:dyDescent="0.35">
      <c r="A119" s="7">
        <f t="shared" si="2"/>
        <v>32</v>
      </c>
      <c r="C119" s="7"/>
      <c r="D119" s="13"/>
      <c r="E119"/>
      <c r="F119"/>
      <c r="G119"/>
      <c r="J119" s="12"/>
      <c r="K119" s="12"/>
      <c r="L119" s="12"/>
      <c r="M119" s="12"/>
      <c r="N119" s="12"/>
      <c r="O119" s="12"/>
      <c r="P119" s="12"/>
      <c r="Q119" s="12"/>
      <c r="R119" s="12"/>
      <c r="S119" s="12"/>
      <c r="T119" s="12"/>
      <c r="U119" s="12"/>
      <c r="W119" s="91" t="str">
        <f t="shared" si="3"/>
        <v/>
      </c>
      <c r="X119" s="7"/>
      <c r="Z119" s="4">
        <f t="shared" si="4"/>
        <v>0</v>
      </c>
    </row>
    <row r="120" spans="1:26" ht="14.5" x14ac:dyDescent="0.25">
      <c r="A120" s="7">
        <f t="shared" si="2"/>
        <v>33</v>
      </c>
      <c r="C120" s="7"/>
      <c r="D120" s="14"/>
      <c r="J120" s="12"/>
      <c r="K120" s="12"/>
      <c r="L120" s="12"/>
      <c r="M120" s="12"/>
      <c r="N120" s="12"/>
      <c r="O120" s="12"/>
      <c r="P120" s="12"/>
      <c r="Q120" s="12"/>
      <c r="R120" s="12"/>
      <c r="S120" s="12"/>
      <c r="T120" s="12"/>
      <c r="U120" s="12"/>
      <c r="W120" s="91" t="str">
        <f t="shared" si="3"/>
        <v/>
      </c>
      <c r="X120" s="7"/>
      <c r="Z120" s="4">
        <f t="shared" si="4"/>
        <v>0</v>
      </c>
    </row>
    <row r="121" spans="1:26" ht="14.5" x14ac:dyDescent="0.35">
      <c r="A121" s="7">
        <f t="shared" si="2"/>
        <v>34</v>
      </c>
      <c r="C121" s="7"/>
      <c r="D121" s="13"/>
      <c r="E121" s="13"/>
      <c r="F121" s="13"/>
      <c r="G121" s="13"/>
      <c r="J121" s="12"/>
      <c r="K121" s="12"/>
      <c r="L121" s="12"/>
      <c r="M121" s="12"/>
      <c r="N121" s="12"/>
      <c r="O121" s="12"/>
      <c r="P121" s="12"/>
      <c r="Q121" s="12"/>
      <c r="R121" s="12"/>
      <c r="S121" s="12"/>
      <c r="T121" s="12"/>
      <c r="U121" s="12"/>
      <c r="W121" s="91" t="str">
        <f t="shared" si="3"/>
        <v/>
      </c>
      <c r="X121" s="7"/>
      <c r="Z121" s="4">
        <f t="shared" si="4"/>
        <v>0</v>
      </c>
    </row>
    <row r="122" spans="1:26" ht="14.5" x14ac:dyDescent="0.35">
      <c r="A122" s="7">
        <f t="shared" si="2"/>
        <v>35</v>
      </c>
      <c r="C122" s="7"/>
      <c r="D122" s="13"/>
      <c r="E122"/>
      <c r="F122"/>
      <c r="G122"/>
      <c r="J122" s="12"/>
      <c r="K122" s="12"/>
      <c r="L122" s="12"/>
      <c r="M122" s="12"/>
      <c r="N122" s="12"/>
      <c r="O122" s="12"/>
      <c r="P122" s="12"/>
      <c r="Q122" s="12"/>
      <c r="R122" s="12"/>
      <c r="S122" s="12"/>
      <c r="T122" s="12"/>
      <c r="U122" s="12"/>
      <c r="W122" s="91" t="str">
        <f t="shared" si="3"/>
        <v/>
      </c>
      <c r="X122" s="7"/>
      <c r="Z122" s="4">
        <f t="shared" si="4"/>
        <v>0</v>
      </c>
    </row>
    <row r="123" spans="1:26" ht="14.5" x14ac:dyDescent="0.35">
      <c r="A123" s="7">
        <f t="shared" si="2"/>
        <v>36</v>
      </c>
      <c r="C123" s="7"/>
      <c r="D123" s="13"/>
      <c r="E123"/>
      <c r="F123"/>
      <c r="G123"/>
      <c r="J123" s="12"/>
      <c r="K123" s="12"/>
      <c r="L123" s="12"/>
      <c r="M123" s="12"/>
      <c r="N123" s="12"/>
      <c r="O123" s="12"/>
      <c r="P123" s="12"/>
      <c r="Q123" s="12"/>
      <c r="R123" s="12"/>
      <c r="S123" s="12"/>
      <c r="T123" s="12"/>
      <c r="U123" s="12"/>
      <c r="W123" s="91" t="str">
        <f t="shared" si="3"/>
        <v/>
      </c>
      <c r="X123" s="7"/>
    </row>
    <row r="124" spans="1:26" ht="14.5" x14ac:dyDescent="0.35">
      <c r="A124" s="7">
        <f t="shared" si="2"/>
        <v>37</v>
      </c>
      <c r="C124" s="7"/>
      <c r="D124" s="13"/>
      <c r="E124"/>
      <c r="F124"/>
      <c r="G124"/>
      <c r="J124" s="12"/>
      <c r="K124" s="12"/>
      <c r="L124" s="12"/>
      <c r="M124" s="12"/>
      <c r="N124" s="12"/>
      <c r="O124" s="12"/>
      <c r="P124" s="12"/>
      <c r="Q124" s="12"/>
      <c r="R124" s="12"/>
      <c r="S124" s="12"/>
      <c r="T124" s="12"/>
      <c r="U124" s="12"/>
      <c r="W124" s="91" t="str">
        <f t="shared" si="3"/>
        <v/>
      </c>
      <c r="X124" s="7"/>
    </row>
    <row r="125" spans="1:26" ht="14.5" x14ac:dyDescent="0.25">
      <c r="A125" s="7">
        <f t="shared" si="2"/>
        <v>38</v>
      </c>
      <c r="C125" s="7"/>
      <c r="D125" s="14"/>
      <c r="J125" s="12"/>
      <c r="K125" s="12"/>
      <c r="L125" s="12"/>
      <c r="M125" s="12"/>
      <c r="N125" s="12"/>
      <c r="O125" s="12"/>
      <c r="P125" s="12"/>
      <c r="Q125" s="12"/>
      <c r="R125" s="12"/>
      <c r="S125" s="12"/>
      <c r="T125" s="12"/>
      <c r="U125" s="12"/>
      <c r="W125" s="91" t="str">
        <f t="shared" si="3"/>
        <v/>
      </c>
      <c r="X125" s="7"/>
    </row>
    <row r="126" spans="1:26" ht="14.5" x14ac:dyDescent="0.35">
      <c r="A126" s="7">
        <f t="shared" si="2"/>
        <v>39</v>
      </c>
      <c r="C126" s="7"/>
      <c r="D126" s="13"/>
      <c r="E126"/>
      <c r="F126"/>
      <c r="G126"/>
      <c r="J126" s="12"/>
      <c r="K126" s="12"/>
      <c r="L126" s="12"/>
      <c r="M126" s="12"/>
      <c r="N126" s="12"/>
      <c r="O126" s="12"/>
      <c r="P126" s="12"/>
      <c r="Q126" s="12"/>
      <c r="R126" s="12"/>
      <c r="S126" s="12"/>
      <c r="T126" s="12"/>
      <c r="U126" s="12"/>
      <c r="W126" s="91" t="str">
        <f t="shared" si="3"/>
        <v/>
      </c>
      <c r="X126" s="7"/>
    </row>
    <row r="127" spans="1:26" ht="14.5" x14ac:dyDescent="0.35">
      <c r="A127" s="7">
        <f t="shared" si="2"/>
        <v>40</v>
      </c>
      <c r="C127" s="7"/>
      <c r="D127" s="13"/>
      <c r="E127" s="13"/>
      <c r="F127" s="13"/>
      <c r="G127" s="13"/>
      <c r="J127" s="12"/>
      <c r="K127" s="12"/>
      <c r="L127" s="12"/>
      <c r="M127" s="12"/>
      <c r="N127" s="12"/>
      <c r="O127" s="12"/>
      <c r="P127" s="12"/>
      <c r="Q127" s="12"/>
      <c r="R127" s="12"/>
      <c r="S127" s="12"/>
      <c r="T127" s="12"/>
      <c r="U127" s="12"/>
      <c r="W127" s="91" t="str">
        <f t="shared" si="3"/>
        <v/>
      </c>
      <c r="X127" s="7"/>
    </row>
    <row r="128" spans="1:26" ht="14.5" x14ac:dyDescent="0.35">
      <c r="A128" s="7">
        <f t="shared" si="2"/>
        <v>41</v>
      </c>
      <c r="C128" s="7"/>
      <c r="D128" s="13"/>
      <c r="E128"/>
      <c r="F128"/>
      <c r="G128"/>
      <c r="J128" s="12"/>
      <c r="K128" s="12"/>
      <c r="L128" s="12"/>
      <c r="M128" s="12"/>
      <c r="N128" s="12"/>
      <c r="O128" s="12"/>
      <c r="P128" s="12"/>
      <c r="Q128" s="12"/>
      <c r="R128" s="12"/>
      <c r="S128" s="12"/>
      <c r="T128" s="12"/>
      <c r="U128" s="12"/>
      <c r="W128" s="91" t="str">
        <f t="shared" si="3"/>
        <v/>
      </c>
      <c r="X128" s="7"/>
    </row>
    <row r="129" spans="1:26" ht="14.5" x14ac:dyDescent="0.35">
      <c r="A129" s="7">
        <f t="shared" si="2"/>
        <v>42</v>
      </c>
      <c r="C129" s="7"/>
      <c r="D129" s="13"/>
      <c r="E129"/>
      <c r="F129"/>
      <c r="G129"/>
      <c r="J129" s="12"/>
      <c r="K129" s="12"/>
      <c r="L129" s="12"/>
      <c r="M129" s="12"/>
      <c r="N129" s="12"/>
      <c r="O129" s="12"/>
      <c r="P129" s="12"/>
      <c r="Q129" s="12"/>
      <c r="R129" s="12"/>
      <c r="S129" s="12"/>
      <c r="T129" s="12"/>
      <c r="U129" s="12"/>
      <c r="W129" s="91" t="str">
        <f t="shared" si="3"/>
        <v/>
      </c>
      <c r="X129" s="7"/>
    </row>
    <row r="130" spans="1:26" ht="14.5" x14ac:dyDescent="0.35">
      <c r="A130" s="7">
        <f t="shared" si="2"/>
        <v>43</v>
      </c>
      <c r="C130" s="7"/>
      <c r="D130" s="13"/>
      <c r="E130" s="13"/>
      <c r="F130" s="13"/>
      <c r="G130" s="13"/>
      <c r="J130" s="12"/>
      <c r="K130" s="12"/>
      <c r="L130" s="12"/>
      <c r="M130" s="12"/>
      <c r="N130" s="12"/>
      <c r="O130" s="12"/>
      <c r="P130" s="12"/>
      <c r="Q130" s="12"/>
      <c r="R130" s="12"/>
      <c r="S130" s="12"/>
      <c r="T130" s="12"/>
      <c r="U130" s="12"/>
      <c r="W130" s="91" t="str">
        <f t="shared" si="3"/>
        <v/>
      </c>
      <c r="X130" s="7"/>
    </row>
    <row r="131" spans="1:26" ht="14.5" x14ac:dyDescent="0.35">
      <c r="A131" s="7">
        <f t="shared" si="2"/>
        <v>44</v>
      </c>
      <c r="C131" s="7"/>
      <c r="D131" s="13"/>
      <c r="E131"/>
      <c r="F131"/>
      <c r="G131"/>
      <c r="J131" s="12"/>
      <c r="K131" s="12"/>
      <c r="L131" s="12"/>
      <c r="M131" s="12"/>
      <c r="N131" s="12"/>
      <c r="O131" s="12"/>
      <c r="P131" s="12"/>
      <c r="Q131" s="12"/>
      <c r="R131" s="12"/>
      <c r="S131" s="12"/>
      <c r="T131" s="12"/>
      <c r="U131" s="12"/>
      <c r="W131" s="91" t="str">
        <f t="shared" si="3"/>
        <v/>
      </c>
      <c r="X131" s="7"/>
    </row>
    <row r="132" spans="1:26" ht="14.5" x14ac:dyDescent="0.25">
      <c r="A132" s="7">
        <f t="shared" si="2"/>
        <v>45</v>
      </c>
      <c r="C132" s="7"/>
      <c r="D132" s="14"/>
      <c r="J132" s="12"/>
      <c r="K132" s="12"/>
      <c r="L132" s="12"/>
      <c r="M132" s="12"/>
      <c r="N132" s="12"/>
      <c r="O132" s="12"/>
      <c r="P132" s="12"/>
      <c r="Q132" s="12"/>
      <c r="R132" s="12"/>
      <c r="S132" s="12"/>
      <c r="T132" s="12"/>
      <c r="U132" s="12"/>
      <c r="W132" s="91" t="str">
        <f t="shared" si="3"/>
        <v/>
      </c>
      <c r="X132" s="7"/>
    </row>
    <row r="133" spans="1:26" ht="14.5" x14ac:dyDescent="0.35">
      <c r="A133" s="7">
        <f t="shared" si="2"/>
        <v>46</v>
      </c>
      <c r="C133" s="7"/>
      <c r="D133" s="13"/>
      <c r="E133" s="13"/>
      <c r="F133" s="13"/>
      <c r="G133" s="13"/>
      <c r="J133" s="12"/>
      <c r="K133" s="12"/>
      <c r="L133" s="12"/>
      <c r="M133" s="12"/>
      <c r="N133" s="12"/>
      <c r="O133" s="12"/>
      <c r="P133" s="12"/>
      <c r="Q133" s="12"/>
      <c r="R133" s="12"/>
      <c r="S133" s="12"/>
      <c r="T133" s="12"/>
      <c r="U133" s="12"/>
      <c r="W133" s="91" t="str">
        <f t="shared" si="3"/>
        <v/>
      </c>
      <c r="X133" s="7"/>
    </row>
    <row r="134" spans="1:26" ht="14.5" x14ac:dyDescent="0.25">
      <c r="A134" s="7">
        <f t="shared" si="2"/>
        <v>47</v>
      </c>
      <c r="C134" s="7"/>
      <c r="D134" s="14"/>
      <c r="J134" s="12"/>
      <c r="K134" s="12"/>
      <c r="L134" s="12"/>
      <c r="M134" s="12"/>
      <c r="N134" s="12"/>
      <c r="O134" s="12"/>
      <c r="P134" s="12"/>
      <c r="Q134" s="12"/>
      <c r="R134" s="12"/>
      <c r="S134" s="12"/>
      <c r="T134" s="12"/>
      <c r="U134" s="12"/>
      <c r="W134" s="91" t="str">
        <f t="shared" si="3"/>
        <v/>
      </c>
      <c r="X134" s="7"/>
    </row>
    <row r="135" spans="1:26" ht="14.5" x14ac:dyDescent="0.35">
      <c r="A135" s="7">
        <f t="shared" si="2"/>
        <v>48</v>
      </c>
      <c r="C135" s="7"/>
      <c r="D135" s="13"/>
      <c r="E135"/>
      <c r="F135"/>
      <c r="G135"/>
      <c r="J135" s="12"/>
      <c r="K135" s="12"/>
      <c r="L135" s="12"/>
      <c r="M135" s="12"/>
      <c r="N135" s="12"/>
      <c r="O135" s="12"/>
      <c r="P135" s="12"/>
      <c r="Q135" s="12"/>
      <c r="R135" s="12"/>
      <c r="S135" s="12"/>
      <c r="T135" s="12"/>
      <c r="U135" s="12"/>
      <c r="W135" s="91" t="str">
        <f t="shared" si="3"/>
        <v/>
      </c>
      <c r="X135" s="7"/>
    </row>
    <row r="136" spans="1:26" ht="14.5" x14ac:dyDescent="0.35">
      <c r="A136" s="7">
        <f t="shared" si="2"/>
        <v>49</v>
      </c>
      <c r="C136" s="7"/>
      <c r="D136" s="13"/>
      <c r="E136"/>
      <c r="F136"/>
      <c r="G136"/>
      <c r="J136" s="12"/>
      <c r="K136" s="12"/>
      <c r="L136" s="12"/>
      <c r="M136" s="12"/>
      <c r="N136" s="12"/>
      <c r="O136" s="12"/>
      <c r="P136" s="12"/>
      <c r="Q136" s="12"/>
      <c r="R136" s="12"/>
      <c r="S136" s="12"/>
      <c r="T136" s="12"/>
      <c r="U136" s="12"/>
      <c r="W136" s="91" t="str">
        <f t="shared" si="3"/>
        <v/>
      </c>
      <c r="X136" s="7"/>
    </row>
    <row r="137" spans="1:26" ht="14.5" x14ac:dyDescent="0.35">
      <c r="A137" s="7">
        <f t="shared" si="2"/>
        <v>50</v>
      </c>
      <c r="C137" s="7"/>
      <c r="D137" s="13"/>
      <c r="E137"/>
      <c r="F137"/>
      <c r="G137"/>
      <c r="J137" s="12"/>
      <c r="K137" s="12"/>
      <c r="L137" s="12"/>
      <c r="M137" s="12"/>
      <c r="N137" s="12"/>
      <c r="O137" s="12"/>
      <c r="P137" s="12"/>
      <c r="Q137" s="12"/>
      <c r="R137" s="12"/>
      <c r="S137" s="12"/>
      <c r="T137" s="12"/>
      <c r="U137" s="12"/>
      <c r="W137" s="91" t="str">
        <f t="shared" si="3"/>
        <v/>
      </c>
      <c r="X137" s="7"/>
    </row>
    <row r="138" spans="1:26" ht="14.5" x14ac:dyDescent="0.35">
      <c r="A138" s="7">
        <f t="shared" si="2"/>
        <v>51</v>
      </c>
      <c r="C138" s="7"/>
      <c r="D138" s="13"/>
      <c r="E138"/>
      <c r="F138"/>
      <c r="G138"/>
      <c r="J138" s="12"/>
      <c r="K138" s="12"/>
      <c r="L138" s="12"/>
      <c r="M138" s="12"/>
      <c r="N138" s="12"/>
      <c r="O138" s="12"/>
      <c r="P138" s="12"/>
      <c r="Q138" s="12"/>
      <c r="R138" s="12"/>
      <c r="S138" s="12"/>
      <c r="T138" s="12"/>
      <c r="U138" s="12"/>
      <c r="W138" s="91" t="str">
        <f t="shared" si="3"/>
        <v/>
      </c>
      <c r="X138" s="7"/>
    </row>
    <row r="139" spans="1:26" ht="14.5" x14ac:dyDescent="0.25">
      <c r="A139" s="7">
        <f t="shared" si="2"/>
        <v>52</v>
      </c>
      <c r="C139" s="7"/>
      <c r="D139" s="14"/>
      <c r="J139" s="12"/>
      <c r="K139" s="12"/>
      <c r="L139" s="12"/>
      <c r="M139" s="12"/>
      <c r="N139" s="12"/>
      <c r="O139" s="12"/>
      <c r="P139" s="12"/>
      <c r="Q139" s="12"/>
      <c r="R139" s="12"/>
      <c r="S139" s="12"/>
      <c r="T139" s="12"/>
      <c r="U139" s="12"/>
      <c r="W139" s="91" t="str">
        <f t="shared" si="3"/>
        <v/>
      </c>
      <c r="X139" s="7"/>
    </row>
    <row r="140" spans="1:26" ht="14.5" x14ac:dyDescent="0.35">
      <c r="A140" s="7"/>
      <c r="C140" s="7"/>
      <c r="D140" s="13"/>
      <c r="E140"/>
      <c r="F140"/>
      <c r="G140"/>
      <c r="J140" s="12"/>
      <c r="K140" s="12"/>
      <c r="L140" s="12"/>
      <c r="M140" s="12"/>
      <c r="N140" s="12"/>
      <c r="O140" s="12"/>
      <c r="P140" s="12"/>
      <c r="Q140" s="12"/>
      <c r="R140" s="12"/>
      <c r="S140" s="12"/>
      <c r="T140" s="12"/>
      <c r="U140" s="12"/>
      <c r="W140" s="91" t="str">
        <f t="shared" ref="W140:W141" si="5">IFERROR((SUM(J140:U140)/COUNTA(J140:U140))*12+V140,"")</f>
        <v/>
      </c>
      <c r="X140" s="7"/>
    </row>
    <row r="141" spans="1:26" ht="14.5" x14ac:dyDescent="0.35">
      <c r="A141" s="7"/>
      <c r="C141" s="7"/>
      <c r="D141" s="13"/>
      <c r="E141"/>
      <c r="F141"/>
      <c r="G141"/>
      <c r="J141" s="12"/>
      <c r="K141" s="12"/>
      <c r="L141" s="12"/>
      <c r="M141" s="12"/>
      <c r="N141" s="12"/>
      <c r="O141" s="12"/>
      <c r="P141" s="12"/>
      <c r="Q141" s="12"/>
      <c r="R141" s="12"/>
      <c r="S141" s="12"/>
      <c r="T141" s="12"/>
      <c r="U141" s="12"/>
      <c r="W141" s="91" t="str">
        <f t="shared" si="5"/>
        <v/>
      </c>
      <c r="X141" s="7"/>
    </row>
    <row r="142" spans="1:26" ht="15.5" x14ac:dyDescent="0.35">
      <c r="A142" s="17" t="s">
        <v>1313</v>
      </c>
    </row>
    <row r="144" spans="1:26" ht="16" x14ac:dyDescent="0.25">
      <c r="A144" s="81"/>
      <c r="B144" s="81"/>
      <c r="C144" s="81"/>
      <c r="D144" s="81"/>
      <c r="E144" s="81"/>
      <c r="F144" s="81"/>
      <c r="G144" s="81"/>
      <c r="H144" s="81"/>
      <c r="I144" s="81"/>
      <c r="J144" s="82" t="s">
        <v>1278</v>
      </c>
      <c r="K144" s="83"/>
      <c r="L144" s="83"/>
      <c r="M144" s="83"/>
      <c r="N144" s="83"/>
      <c r="O144" s="83"/>
      <c r="P144" s="83"/>
      <c r="Q144" s="83"/>
      <c r="R144" s="83"/>
      <c r="S144" s="83"/>
      <c r="T144" s="83"/>
      <c r="U144" s="83"/>
      <c r="V144" s="81"/>
      <c r="W144" s="81" t="s">
        <v>1279</v>
      </c>
      <c r="X144" s="81"/>
      <c r="Y144" s="496" t="s">
        <v>1280</v>
      </c>
      <c r="Z144" s="496" t="s">
        <v>1281</v>
      </c>
    </row>
    <row r="145" spans="1:28" ht="52" x14ac:dyDescent="0.25">
      <c r="A145" s="81" t="s">
        <v>1190</v>
      </c>
      <c r="B145" s="81" t="s">
        <v>1282</v>
      </c>
      <c r="C145" s="81" t="s">
        <v>1283</v>
      </c>
      <c r="D145" s="81" t="s">
        <v>1284</v>
      </c>
      <c r="E145" s="81" t="s">
        <v>1285</v>
      </c>
      <c r="F145" s="81" t="s">
        <v>1286</v>
      </c>
      <c r="G145" s="81"/>
      <c r="H145" s="81" t="s">
        <v>1287</v>
      </c>
      <c r="I145" s="81" t="s">
        <v>1288</v>
      </c>
      <c r="J145" s="81" t="s">
        <v>1289</v>
      </c>
      <c r="K145" s="81" t="s">
        <v>1290</v>
      </c>
      <c r="L145" s="81" t="s">
        <v>1291</v>
      </c>
      <c r="M145" s="81" t="s">
        <v>1292</v>
      </c>
      <c r="N145" s="81" t="s">
        <v>1293</v>
      </c>
      <c r="O145" s="81" t="s">
        <v>1294</v>
      </c>
      <c r="P145" s="81" t="s">
        <v>1295</v>
      </c>
      <c r="Q145" s="81" t="s">
        <v>1296</v>
      </c>
      <c r="R145" s="81" t="s">
        <v>1297</v>
      </c>
      <c r="S145" s="81" t="s">
        <v>1298</v>
      </c>
      <c r="T145" s="81" t="s">
        <v>1299</v>
      </c>
      <c r="U145" s="81" t="s">
        <v>1300</v>
      </c>
      <c r="V145" s="81" t="s">
        <v>1301</v>
      </c>
      <c r="W145" s="81" t="s">
        <v>1302</v>
      </c>
      <c r="X145" s="81" t="s">
        <v>1303</v>
      </c>
      <c r="Y145" s="496"/>
      <c r="Z145" s="496"/>
    </row>
    <row r="146" spans="1:28" ht="14.5" x14ac:dyDescent="0.35">
      <c r="A146" s="7">
        <v>1</v>
      </c>
      <c r="B146" s="66" t="s">
        <v>1304</v>
      </c>
      <c r="C146" s="67" t="s">
        <v>1221</v>
      </c>
      <c r="D146" s="92">
        <v>42005</v>
      </c>
      <c r="E146"/>
      <c r="F146"/>
      <c r="G146"/>
      <c r="H146" s="93" t="s">
        <v>1314</v>
      </c>
      <c r="J146" s="86">
        <v>95000</v>
      </c>
      <c r="K146" s="86">
        <v>95000</v>
      </c>
      <c r="L146" s="86">
        <v>95000</v>
      </c>
      <c r="M146" s="86">
        <v>95000</v>
      </c>
      <c r="N146" s="86">
        <v>95000</v>
      </c>
      <c r="O146" s="86">
        <v>95000</v>
      </c>
      <c r="P146" s="86">
        <v>95000</v>
      </c>
      <c r="Q146" s="86">
        <v>95000</v>
      </c>
      <c r="R146" s="86">
        <v>95000</v>
      </c>
      <c r="S146" s="86">
        <v>95000</v>
      </c>
      <c r="T146" s="86">
        <v>95000</v>
      </c>
      <c r="U146" s="86">
        <v>95000</v>
      </c>
      <c r="V146" s="87">
        <v>34106</v>
      </c>
      <c r="W146" s="90">
        <v>1174106</v>
      </c>
      <c r="X146" s="67" t="s">
        <v>1306</v>
      </c>
      <c r="Z146" s="8"/>
      <c r="AB146" s="85"/>
    </row>
    <row r="147" spans="1:28" ht="13" x14ac:dyDescent="0.3">
      <c r="A147" s="7">
        <f t="shared" ref="A147:A172" si="6">A146+1</f>
        <v>2</v>
      </c>
      <c r="B147" s="66" t="s">
        <v>1307</v>
      </c>
      <c r="C147" s="67" t="s">
        <v>1222</v>
      </c>
      <c r="D147" s="92">
        <v>43297</v>
      </c>
      <c r="H147" s="93" t="s">
        <v>1305</v>
      </c>
      <c r="J147" s="86">
        <v>80000</v>
      </c>
      <c r="K147" s="86">
        <v>80000</v>
      </c>
      <c r="L147" s="86">
        <v>80000</v>
      </c>
      <c r="M147" s="86">
        <v>80000</v>
      </c>
      <c r="N147" s="86">
        <v>80000</v>
      </c>
      <c r="O147" s="86">
        <v>80000</v>
      </c>
      <c r="P147" s="86">
        <v>80000</v>
      </c>
      <c r="Q147" s="86">
        <v>80000</v>
      </c>
      <c r="R147" s="86">
        <v>80000</v>
      </c>
      <c r="S147" s="86">
        <v>80000</v>
      </c>
      <c r="T147" s="86">
        <v>80000</v>
      </c>
      <c r="U147" s="86">
        <v>80000</v>
      </c>
      <c r="V147" s="87">
        <v>20000</v>
      </c>
      <c r="W147" s="90">
        <v>980000</v>
      </c>
      <c r="X147" s="67" t="s">
        <v>1306</v>
      </c>
      <c r="Z147" s="8"/>
    </row>
    <row r="148" spans="1:28" ht="14.5" x14ac:dyDescent="0.35">
      <c r="A148" s="7">
        <f t="shared" si="6"/>
        <v>3</v>
      </c>
      <c r="B148" s="66" t="s">
        <v>1308</v>
      </c>
      <c r="C148" s="67" t="s">
        <v>1221</v>
      </c>
      <c r="D148" s="92">
        <v>43466</v>
      </c>
      <c r="E148"/>
      <c r="F148"/>
      <c r="G148"/>
      <c r="H148" s="93" t="s">
        <v>1314</v>
      </c>
      <c r="J148" s="86">
        <v>98000</v>
      </c>
      <c r="K148" s="86">
        <v>98000</v>
      </c>
      <c r="L148" s="86">
        <v>98000</v>
      </c>
      <c r="M148" s="86">
        <v>98000</v>
      </c>
      <c r="N148" s="86">
        <v>98000</v>
      </c>
      <c r="O148" s="86">
        <v>98000</v>
      </c>
      <c r="P148" s="86">
        <v>98000</v>
      </c>
      <c r="Q148" s="86">
        <v>98000</v>
      </c>
      <c r="R148" s="86">
        <v>98000</v>
      </c>
      <c r="S148" s="86">
        <v>98000</v>
      </c>
      <c r="T148" s="86">
        <v>98000</v>
      </c>
      <c r="U148" s="86">
        <v>98000</v>
      </c>
      <c r="V148" s="87">
        <v>33106</v>
      </c>
      <c r="W148" s="90">
        <v>1209106</v>
      </c>
      <c r="X148" s="67" t="s">
        <v>1306</v>
      </c>
      <c r="Z148" s="8"/>
    </row>
    <row r="149" spans="1:28" ht="14.5" x14ac:dyDescent="0.35">
      <c r="A149" s="7">
        <f t="shared" si="6"/>
        <v>4</v>
      </c>
      <c r="B149" s="66" t="s">
        <v>1309</v>
      </c>
      <c r="C149" s="67" t="s">
        <v>1221</v>
      </c>
      <c r="D149" s="92">
        <v>42769</v>
      </c>
      <c r="E149"/>
      <c r="F149"/>
      <c r="G149"/>
      <c r="H149" s="67" t="s">
        <v>1229</v>
      </c>
      <c r="J149" s="86">
        <v>25000</v>
      </c>
      <c r="K149" s="86">
        <v>25000</v>
      </c>
      <c r="L149" s="86">
        <v>25000</v>
      </c>
      <c r="M149" s="86">
        <v>25000</v>
      </c>
      <c r="N149" s="86">
        <v>25000</v>
      </c>
      <c r="O149" s="86">
        <v>25000</v>
      </c>
      <c r="P149" s="86">
        <v>25000</v>
      </c>
      <c r="Q149" s="86">
        <v>25000</v>
      </c>
      <c r="R149" s="86">
        <v>25000</v>
      </c>
      <c r="S149" s="86">
        <v>25000</v>
      </c>
      <c r="T149" s="86">
        <v>25000</v>
      </c>
      <c r="U149" s="86">
        <v>25000</v>
      </c>
      <c r="V149" s="87">
        <v>10000</v>
      </c>
      <c r="W149" s="90">
        <v>310000</v>
      </c>
      <c r="X149" s="67" t="s">
        <v>1306</v>
      </c>
      <c r="Z149" s="8"/>
    </row>
    <row r="150" spans="1:28" ht="14.5" x14ac:dyDescent="0.35">
      <c r="A150" s="7">
        <f t="shared" si="6"/>
        <v>5</v>
      </c>
      <c r="B150" s="66" t="s">
        <v>1310</v>
      </c>
      <c r="C150" s="67" t="s">
        <v>1221</v>
      </c>
      <c r="D150" s="92">
        <v>42437</v>
      </c>
      <c r="E150"/>
      <c r="F150"/>
      <c r="G150"/>
      <c r="H150" s="67" t="s">
        <v>1229</v>
      </c>
      <c r="J150" s="86">
        <v>22000</v>
      </c>
      <c r="K150" s="86">
        <v>22000</v>
      </c>
      <c r="L150" s="86">
        <v>22000</v>
      </c>
      <c r="M150" s="86">
        <v>22000</v>
      </c>
      <c r="N150" s="86">
        <v>22000</v>
      </c>
      <c r="O150" s="86">
        <v>22000</v>
      </c>
      <c r="P150" s="86">
        <v>22000</v>
      </c>
      <c r="Q150" s="86">
        <v>25000</v>
      </c>
      <c r="R150" s="86">
        <v>25000</v>
      </c>
      <c r="S150" s="86">
        <v>25000</v>
      </c>
      <c r="T150" s="86">
        <v>25000</v>
      </c>
      <c r="U150" s="86">
        <v>25000</v>
      </c>
      <c r="V150" s="87">
        <v>10000</v>
      </c>
      <c r="W150" s="90">
        <v>289000</v>
      </c>
      <c r="X150" s="67" t="s">
        <v>1306</v>
      </c>
      <c r="Z150" s="8"/>
      <c r="AB150" s="85"/>
    </row>
    <row r="151" spans="1:28" ht="14.5" x14ac:dyDescent="0.35">
      <c r="A151" s="7">
        <f t="shared" si="6"/>
        <v>6</v>
      </c>
      <c r="B151" s="66" t="s">
        <v>1311</v>
      </c>
      <c r="C151" s="67" t="s">
        <v>1222</v>
      </c>
      <c r="D151" s="92">
        <v>42103</v>
      </c>
      <c r="E151"/>
      <c r="F151"/>
      <c r="G151"/>
      <c r="H151" s="67" t="s">
        <v>1229</v>
      </c>
      <c r="J151" s="86">
        <v>35000</v>
      </c>
      <c r="K151" s="86">
        <v>35000</v>
      </c>
      <c r="L151" s="86">
        <v>35000</v>
      </c>
      <c r="M151" s="86">
        <v>35000</v>
      </c>
      <c r="N151" s="86">
        <v>35000</v>
      </c>
      <c r="O151" s="86">
        <v>35000</v>
      </c>
      <c r="P151" s="86">
        <v>35000</v>
      </c>
      <c r="Q151" s="86">
        <v>35000</v>
      </c>
      <c r="R151" s="86">
        <v>35000</v>
      </c>
      <c r="S151" s="86">
        <v>35000</v>
      </c>
      <c r="T151" s="86">
        <v>35000</v>
      </c>
      <c r="U151" s="86">
        <v>35000</v>
      </c>
      <c r="V151" s="87">
        <v>10000</v>
      </c>
      <c r="W151" s="90">
        <v>430000</v>
      </c>
      <c r="X151" s="67" t="s">
        <v>1306</v>
      </c>
      <c r="Z151" s="8"/>
    </row>
    <row r="152" spans="1:28" ht="14.5" x14ac:dyDescent="0.35">
      <c r="A152" s="7">
        <f t="shared" si="6"/>
        <v>7</v>
      </c>
      <c r="B152" s="66" t="s">
        <v>1312</v>
      </c>
      <c r="C152" s="67" t="s">
        <v>1221</v>
      </c>
      <c r="D152" s="92">
        <v>44539</v>
      </c>
      <c r="E152"/>
      <c r="F152"/>
      <c r="G152"/>
      <c r="H152" s="93" t="s">
        <v>1305</v>
      </c>
      <c r="J152" s="86">
        <v>80000</v>
      </c>
      <c r="K152" s="86">
        <v>80000</v>
      </c>
      <c r="L152" s="86">
        <v>80000</v>
      </c>
      <c r="M152" s="86">
        <v>80000</v>
      </c>
      <c r="N152" s="86">
        <v>80000</v>
      </c>
      <c r="O152" s="86">
        <v>80000</v>
      </c>
      <c r="P152" s="86">
        <v>80000</v>
      </c>
      <c r="Q152" s="86">
        <v>80000</v>
      </c>
      <c r="R152" s="86">
        <v>80000</v>
      </c>
      <c r="S152" s="86">
        <v>80000</v>
      </c>
      <c r="T152" s="86">
        <v>80000</v>
      </c>
      <c r="U152" s="86">
        <v>80000</v>
      </c>
      <c r="V152" s="87">
        <v>27863.58</v>
      </c>
      <c r="W152" s="90">
        <v>987863.58</v>
      </c>
      <c r="X152" s="67" t="s">
        <v>1306</v>
      </c>
      <c r="Z152" s="8"/>
    </row>
    <row r="153" spans="1:28" ht="14.5" x14ac:dyDescent="0.25">
      <c r="A153" s="7">
        <f t="shared" si="6"/>
        <v>8</v>
      </c>
      <c r="C153" s="7"/>
      <c r="D153" s="14"/>
      <c r="J153" s="12"/>
      <c r="K153" s="12"/>
      <c r="L153" s="12"/>
      <c r="M153" s="12"/>
      <c r="N153" s="12"/>
      <c r="O153" s="12"/>
      <c r="P153" s="12"/>
      <c r="Q153" s="12"/>
      <c r="R153" s="12"/>
      <c r="S153" s="12"/>
      <c r="T153" s="12"/>
      <c r="U153" s="12"/>
      <c r="V153" s="84"/>
      <c r="W153" s="91"/>
      <c r="X153" s="7"/>
      <c r="Z153" s="8"/>
    </row>
    <row r="154" spans="1:28" ht="14.5" x14ac:dyDescent="0.35">
      <c r="A154" s="7">
        <f t="shared" si="6"/>
        <v>9</v>
      </c>
      <c r="C154" s="7"/>
      <c r="D154" s="13"/>
      <c r="E154"/>
      <c r="F154"/>
      <c r="G154"/>
      <c r="J154" s="12"/>
      <c r="K154" s="12"/>
      <c r="L154" s="12"/>
      <c r="M154" s="12"/>
      <c r="N154" s="12"/>
      <c r="O154" s="12"/>
      <c r="P154" s="12"/>
      <c r="Q154" s="12"/>
      <c r="R154" s="12"/>
      <c r="S154" s="12"/>
      <c r="T154" s="12"/>
      <c r="U154" s="12"/>
      <c r="W154" s="91"/>
      <c r="X154" s="7"/>
      <c r="Z154" s="8"/>
    </row>
    <row r="155" spans="1:28" ht="14.5" x14ac:dyDescent="0.25">
      <c r="A155" s="7">
        <f t="shared" si="6"/>
        <v>10</v>
      </c>
      <c r="C155" s="7"/>
      <c r="D155" s="14"/>
      <c r="J155" s="12"/>
      <c r="K155" s="12"/>
      <c r="L155" s="12"/>
      <c r="M155" s="12"/>
      <c r="N155" s="12"/>
      <c r="O155" s="12"/>
      <c r="P155" s="12"/>
      <c r="Q155" s="12"/>
      <c r="R155" s="12"/>
      <c r="S155" s="12"/>
      <c r="T155" s="12"/>
      <c r="U155" s="12"/>
      <c r="W155" s="91" t="str">
        <f t="shared" ref="W155:W172" si="7">IFERROR((SUM(J155:U155)/COUNTA(J155:U155))*12+V155,"")</f>
        <v/>
      </c>
      <c r="X155" s="7"/>
      <c r="Z155" s="8"/>
    </row>
    <row r="156" spans="1:28" ht="14.5" x14ac:dyDescent="0.35">
      <c r="A156" s="7">
        <f t="shared" si="6"/>
        <v>11</v>
      </c>
      <c r="C156" s="7"/>
      <c r="D156" s="13"/>
      <c r="E156"/>
      <c r="F156"/>
      <c r="G156"/>
      <c r="J156" s="12"/>
      <c r="K156" s="12"/>
      <c r="L156" s="12"/>
      <c r="M156" s="12"/>
      <c r="N156" s="12"/>
      <c r="O156" s="12"/>
      <c r="P156" s="12"/>
      <c r="Q156" s="12"/>
      <c r="R156" s="12"/>
      <c r="S156" s="12"/>
      <c r="T156" s="12"/>
      <c r="U156" s="12"/>
      <c r="W156" s="91" t="str">
        <f t="shared" si="7"/>
        <v/>
      </c>
      <c r="X156" s="7"/>
      <c r="Z156" s="8"/>
    </row>
    <row r="157" spans="1:28" ht="14.5" x14ac:dyDescent="0.25">
      <c r="A157" s="7">
        <f t="shared" si="6"/>
        <v>12</v>
      </c>
      <c r="C157" s="7"/>
      <c r="D157" s="14"/>
      <c r="J157" s="12"/>
      <c r="K157" s="12"/>
      <c r="L157" s="12"/>
      <c r="M157" s="12"/>
      <c r="N157" s="12"/>
      <c r="O157" s="12"/>
      <c r="P157" s="12"/>
      <c r="Q157" s="12"/>
      <c r="R157" s="12"/>
      <c r="S157" s="12"/>
      <c r="T157" s="12"/>
      <c r="U157" s="12"/>
      <c r="W157" s="91" t="str">
        <f t="shared" si="7"/>
        <v/>
      </c>
      <c r="X157" s="7"/>
      <c r="Z157" s="8"/>
    </row>
    <row r="158" spans="1:28" ht="14.5" x14ac:dyDescent="0.35">
      <c r="A158" s="7">
        <f t="shared" si="6"/>
        <v>13</v>
      </c>
      <c r="C158" s="7"/>
      <c r="D158" s="13"/>
      <c r="E158"/>
      <c r="F158"/>
      <c r="G158"/>
      <c r="J158" s="12"/>
      <c r="K158" s="12"/>
      <c r="L158" s="12"/>
      <c r="M158" s="12"/>
      <c r="N158" s="12"/>
      <c r="O158" s="12"/>
      <c r="P158" s="12"/>
      <c r="Q158" s="12"/>
      <c r="R158" s="12"/>
      <c r="S158" s="12"/>
      <c r="T158" s="12"/>
      <c r="U158" s="12"/>
      <c r="W158" s="91" t="str">
        <f t="shared" si="7"/>
        <v/>
      </c>
      <c r="X158" s="7"/>
      <c r="Z158" s="8"/>
    </row>
    <row r="159" spans="1:28" ht="14.5" x14ac:dyDescent="0.35">
      <c r="A159" s="7">
        <f t="shared" si="6"/>
        <v>14</v>
      </c>
      <c r="C159" s="7"/>
      <c r="D159" s="13"/>
      <c r="E159"/>
      <c r="F159"/>
      <c r="G159"/>
      <c r="J159" s="12"/>
      <c r="K159" s="12"/>
      <c r="L159" s="12"/>
      <c r="M159" s="12"/>
      <c r="N159" s="12"/>
      <c r="O159" s="12"/>
      <c r="P159" s="12"/>
      <c r="Q159" s="12"/>
      <c r="R159" s="12"/>
      <c r="S159" s="12"/>
      <c r="T159" s="12"/>
      <c r="U159" s="12"/>
      <c r="W159" s="91" t="str">
        <f t="shared" si="7"/>
        <v/>
      </c>
      <c r="X159" s="7"/>
      <c r="Z159" s="8"/>
    </row>
    <row r="160" spans="1:28" ht="14.5" x14ac:dyDescent="0.35">
      <c r="A160" s="7">
        <f t="shared" si="6"/>
        <v>15</v>
      </c>
      <c r="C160" s="7"/>
      <c r="D160" s="13"/>
      <c r="E160"/>
      <c r="F160"/>
      <c r="G160"/>
      <c r="J160" s="12"/>
      <c r="K160" s="12"/>
      <c r="L160" s="12"/>
      <c r="M160" s="12"/>
      <c r="N160" s="12"/>
      <c r="O160" s="12"/>
      <c r="P160" s="12"/>
      <c r="Q160" s="12"/>
      <c r="R160" s="12"/>
      <c r="S160" s="12"/>
      <c r="T160" s="12"/>
      <c r="U160" s="12"/>
      <c r="W160" s="91" t="str">
        <f t="shared" si="7"/>
        <v/>
      </c>
      <c r="X160" s="7"/>
      <c r="Z160" s="8"/>
    </row>
    <row r="161" spans="1:26" ht="14.5" x14ac:dyDescent="0.35">
      <c r="A161" s="7">
        <f t="shared" si="6"/>
        <v>16</v>
      </c>
      <c r="C161" s="7"/>
      <c r="D161" s="13"/>
      <c r="E161" s="13"/>
      <c r="F161" s="13"/>
      <c r="G161" s="13"/>
      <c r="J161" s="12"/>
      <c r="K161" s="12"/>
      <c r="L161" s="12"/>
      <c r="M161" s="12"/>
      <c r="N161" s="12"/>
      <c r="O161" s="12"/>
      <c r="P161" s="12"/>
      <c r="Q161" s="12"/>
      <c r="R161" s="12"/>
      <c r="S161" s="12"/>
      <c r="T161" s="12"/>
      <c r="U161" s="12"/>
      <c r="W161" s="91" t="str">
        <f t="shared" si="7"/>
        <v/>
      </c>
      <c r="X161" s="7"/>
      <c r="Z161" s="8"/>
    </row>
    <row r="162" spans="1:26" ht="14.5" x14ac:dyDescent="0.35">
      <c r="A162" s="7">
        <f t="shared" si="6"/>
        <v>17</v>
      </c>
      <c r="C162" s="7"/>
      <c r="D162" s="13"/>
      <c r="E162" s="13"/>
      <c r="F162" s="13"/>
      <c r="G162" s="13"/>
      <c r="J162" s="12"/>
      <c r="K162" s="12"/>
      <c r="L162" s="12"/>
      <c r="M162" s="12"/>
      <c r="N162" s="12"/>
      <c r="O162" s="12"/>
      <c r="P162" s="12"/>
      <c r="Q162" s="12"/>
      <c r="R162" s="12"/>
      <c r="S162" s="12"/>
      <c r="T162" s="12"/>
      <c r="U162" s="12"/>
      <c r="W162" s="91" t="str">
        <f t="shared" si="7"/>
        <v/>
      </c>
      <c r="X162" s="7"/>
      <c r="Z162" s="8"/>
    </row>
    <row r="163" spans="1:26" ht="14.5" x14ac:dyDescent="0.35">
      <c r="A163" s="7">
        <f t="shared" si="6"/>
        <v>18</v>
      </c>
      <c r="C163" s="7"/>
      <c r="D163" s="13"/>
      <c r="E163"/>
      <c r="F163"/>
      <c r="G163"/>
      <c r="J163" s="12"/>
      <c r="K163" s="12"/>
      <c r="L163" s="12"/>
      <c r="M163" s="12"/>
      <c r="N163" s="12"/>
      <c r="O163" s="12"/>
      <c r="P163" s="12"/>
      <c r="Q163" s="12"/>
      <c r="R163" s="12"/>
      <c r="S163" s="12"/>
      <c r="T163" s="12"/>
      <c r="U163" s="12"/>
      <c r="W163" s="91" t="str">
        <f t="shared" si="7"/>
        <v/>
      </c>
      <c r="X163" s="7"/>
      <c r="Z163" s="8"/>
    </row>
    <row r="164" spans="1:26" ht="14.5" x14ac:dyDescent="0.35">
      <c r="A164" s="7">
        <f t="shared" si="6"/>
        <v>19</v>
      </c>
      <c r="C164" s="7"/>
      <c r="D164" s="13"/>
      <c r="E164"/>
      <c r="F164"/>
      <c r="G164"/>
      <c r="J164" s="12"/>
      <c r="K164" s="12"/>
      <c r="L164" s="12"/>
      <c r="M164" s="12"/>
      <c r="N164" s="12"/>
      <c r="O164" s="12"/>
      <c r="P164" s="12"/>
      <c r="Q164" s="12"/>
      <c r="R164" s="12"/>
      <c r="S164" s="12"/>
      <c r="T164" s="12"/>
      <c r="U164" s="12"/>
      <c r="W164" s="91" t="str">
        <f t="shared" si="7"/>
        <v/>
      </c>
      <c r="X164" s="7"/>
      <c r="Z164" s="8"/>
    </row>
    <row r="165" spans="1:26" ht="14.5" x14ac:dyDescent="0.35">
      <c r="A165" s="7">
        <f t="shared" si="6"/>
        <v>20</v>
      </c>
      <c r="C165" s="7"/>
      <c r="D165" s="13"/>
      <c r="E165" s="13"/>
      <c r="F165" s="13"/>
      <c r="G165" s="13"/>
      <c r="J165" s="12"/>
      <c r="K165" s="12"/>
      <c r="L165" s="12"/>
      <c r="M165" s="12"/>
      <c r="N165" s="12"/>
      <c r="O165" s="12"/>
      <c r="P165" s="12"/>
      <c r="Q165" s="12"/>
      <c r="R165" s="12"/>
      <c r="S165" s="12"/>
      <c r="T165" s="12"/>
      <c r="U165" s="12"/>
      <c r="W165" s="91" t="str">
        <f t="shared" si="7"/>
        <v/>
      </c>
      <c r="X165" s="7"/>
      <c r="Z165" s="16"/>
    </row>
    <row r="166" spans="1:26" ht="14.5" x14ac:dyDescent="0.35">
      <c r="A166" s="7">
        <f t="shared" si="6"/>
        <v>21</v>
      </c>
      <c r="C166" s="7"/>
      <c r="D166" s="13"/>
      <c r="E166" s="13"/>
      <c r="F166" s="13"/>
      <c r="G166" s="13"/>
      <c r="J166" s="12"/>
      <c r="K166" s="12"/>
      <c r="L166" s="12"/>
      <c r="M166" s="12"/>
      <c r="N166" s="12"/>
      <c r="O166" s="12"/>
      <c r="P166" s="12"/>
      <c r="Q166" s="12"/>
      <c r="R166" s="12"/>
      <c r="S166" s="12"/>
      <c r="T166" s="12"/>
      <c r="U166" s="12"/>
      <c r="W166" s="91" t="str">
        <f t="shared" si="7"/>
        <v/>
      </c>
      <c r="X166" s="7"/>
      <c r="Y166" s="15"/>
      <c r="Z166" s="4">
        <f t="shared" ref="Z166:Z172" si="8">IFERROR(W166/COUNT(J166:U166),0)</f>
        <v>0</v>
      </c>
    </row>
    <row r="167" spans="1:26" ht="14.5" x14ac:dyDescent="0.35">
      <c r="A167" s="7">
        <f t="shared" si="6"/>
        <v>22</v>
      </c>
      <c r="C167" s="7"/>
      <c r="D167" s="13"/>
      <c r="E167"/>
      <c r="F167"/>
      <c r="G167"/>
      <c r="J167" s="12"/>
      <c r="K167" s="12"/>
      <c r="L167" s="12"/>
      <c r="M167" s="12"/>
      <c r="N167" s="12"/>
      <c r="O167" s="12"/>
      <c r="P167" s="12"/>
      <c r="Q167" s="12"/>
      <c r="R167" s="12"/>
      <c r="S167" s="12"/>
      <c r="T167" s="12"/>
      <c r="U167" s="12"/>
      <c r="W167" s="91" t="str">
        <f t="shared" si="7"/>
        <v/>
      </c>
      <c r="X167" s="7"/>
      <c r="Z167" s="4">
        <f t="shared" si="8"/>
        <v>0</v>
      </c>
    </row>
    <row r="168" spans="1:26" ht="14.5" x14ac:dyDescent="0.35">
      <c r="A168" s="7">
        <f t="shared" si="6"/>
        <v>23</v>
      </c>
      <c r="C168" s="7"/>
      <c r="D168" s="13"/>
      <c r="E168"/>
      <c r="F168"/>
      <c r="G168"/>
      <c r="J168" s="12"/>
      <c r="K168" s="12"/>
      <c r="L168" s="12"/>
      <c r="M168" s="12"/>
      <c r="N168" s="12"/>
      <c r="O168" s="12"/>
      <c r="P168" s="12"/>
      <c r="Q168" s="12"/>
      <c r="R168" s="12"/>
      <c r="S168" s="12"/>
      <c r="T168" s="12"/>
      <c r="U168" s="12"/>
      <c r="W168" s="91" t="str">
        <f t="shared" si="7"/>
        <v/>
      </c>
      <c r="X168" s="7"/>
      <c r="Z168" s="4">
        <f t="shared" si="8"/>
        <v>0</v>
      </c>
    </row>
    <row r="169" spans="1:26" ht="14.5" x14ac:dyDescent="0.25">
      <c r="A169" s="7">
        <f t="shared" si="6"/>
        <v>24</v>
      </c>
      <c r="C169" s="7"/>
      <c r="D169" s="14"/>
      <c r="J169" s="12"/>
      <c r="K169" s="12"/>
      <c r="L169" s="12"/>
      <c r="M169" s="12"/>
      <c r="N169" s="12"/>
      <c r="O169" s="12"/>
      <c r="P169" s="12"/>
      <c r="Q169" s="12"/>
      <c r="R169" s="12"/>
      <c r="S169" s="12"/>
      <c r="T169" s="12"/>
      <c r="U169" s="12"/>
      <c r="W169" s="91" t="str">
        <f t="shared" si="7"/>
        <v/>
      </c>
      <c r="X169" s="7"/>
      <c r="Z169" s="4">
        <f t="shared" si="8"/>
        <v>0</v>
      </c>
    </row>
    <row r="170" spans="1:26" ht="14.5" x14ac:dyDescent="0.25">
      <c r="A170" s="7">
        <f t="shared" si="6"/>
        <v>25</v>
      </c>
      <c r="C170" s="7"/>
      <c r="D170" s="14"/>
      <c r="J170" s="12"/>
      <c r="K170" s="12"/>
      <c r="L170" s="12"/>
      <c r="M170" s="12"/>
      <c r="N170" s="12"/>
      <c r="O170" s="12"/>
      <c r="P170" s="12"/>
      <c r="Q170" s="12"/>
      <c r="R170" s="12"/>
      <c r="S170" s="12"/>
      <c r="T170" s="12"/>
      <c r="U170" s="12"/>
      <c r="W170" s="91" t="str">
        <f t="shared" si="7"/>
        <v/>
      </c>
      <c r="X170" s="7"/>
      <c r="Z170" s="4">
        <f t="shared" si="8"/>
        <v>0</v>
      </c>
    </row>
    <row r="171" spans="1:26" ht="14.5" x14ac:dyDescent="0.25">
      <c r="A171" s="7">
        <f t="shared" si="6"/>
        <v>26</v>
      </c>
      <c r="C171" s="7"/>
      <c r="D171" s="14"/>
      <c r="J171" s="12"/>
      <c r="K171" s="12"/>
      <c r="L171" s="12"/>
      <c r="M171" s="12"/>
      <c r="N171" s="12"/>
      <c r="O171" s="12"/>
      <c r="P171" s="12"/>
      <c r="Q171" s="12"/>
      <c r="R171" s="12"/>
      <c r="S171" s="12"/>
      <c r="T171" s="12"/>
      <c r="U171" s="12"/>
      <c r="W171" s="91" t="str">
        <f t="shared" si="7"/>
        <v/>
      </c>
      <c r="X171" s="7"/>
      <c r="Z171" s="4">
        <f t="shared" si="8"/>
        <v>0</v>
      </c>
    </row>
    <row r="172" spans="1:26" ht="14.5" x14ac:dyDescent="0.25">
      <c r="A172" s="7">
        <f t="shared" si="6"/>
        <v>27</v>
      </c>
      <c r="C172" s="7"/>
      <c r="D172" s="14"/>
      <c r="J172" s="12"/>
      <c r="K172" s="12"/>
      <c r="L172" s="12"/>
      <c r="M172" s="12"/>
      <c r="N172" s="12"/>
      <c r="O172" s="12"/>
      <c r="P172" s="12"/>
      <c r="Q172" s="12"/>
      <c r="R172" s="12"/>
      <c r="S172" s="12"/>
      <c r="T172" s="12"/>
      <c r="U172" s="12"/>
      <c r="W172" s="91" t="str">
        <f t="shared" si="7"/>
        <v/>
      </c>
      <c r="X172" s="7"/>
      <c r="Z172" s="4">
        <f t="shared" si="8"/>
        <v>0</v>
      </c>
    </row>
    <row r="173" spans="1:26" ht="14.5" x14ac:dyDescent="0.35">
      <c r="A173" s="7"/>
      <c r="C173" s="7"/>
      <c r="D173" s="13"/>
      <c r="E173"/>
      <c r="F173"/>
      <c r="G173"/>
      <c r="J173" s="12"/>
      <c r="K173" s="12"/>
      <c r="L173" s="12"/>
      <c r="M173" s="12"/>
      <c r="N173" s="12"/>
      <c r="O173" s="12"/>
      <c r="P173" s="12"/>
      <c r="Q173" s="12"/>
      <c r="R173" s="12"/>
      <c r="S173" s="12"/>
      <c r="T173" s="12"/>
      <c r="U173" s="12"/>
      <c r="W173" s="91" t="str">
        <f t="shared" ref="W173:W174" si="9">IFERROR((SUM(J173:U173)/COUNTA(J173:U173))*12+V173,"")</f>
        <v/>
      </c>
      <c r="X173" s="7"/>
    </row>
    <row r="174" spans="1:26" ht="15.5" x14ac:dyDescent="0.35">
      <c r="A174" s="17" t="s">
        <v>1315</v>
      </c>
      <c r="C174" s="7"/>
      <c r="D174" s="13"/>
      <c r="E174" s="13"/>
      <c r="F174" s="13"/>
      <c r="G174" s="13"/>
      <c r="J174" s="12"/>
      <c r="K174" s="12"/>
      <c r="L174" s="12"/>
      <c r="M174" s="12"/>
      <c r="N174" s="12"/>
      <c r="O174" s="12"/>
      <c r="P174" s="12"/>
      <c r="Q174" s="12"/>
      <c r="R174" s="12"/>
      <c r="S174" s="12"/>
      <c r="T174" s="12"/>
      <c r="U174" s="12"/>
      <c r="W174" s="91" t="str">
        <f t="shared" si="9"/>
        <v/>
      </c>
      <c r="X174" s="7"/>
    </row>
    <row r="175" spans="1:26" ht="16" x14ac:dyDescent="0.25">
      <c r="A175" s="81"/>
      <c r="B175" s="81"/>
      <c r="C175" s="81"/>
      <c r="D175" s="81"/>
      <c r="E175" s="81"/>
      <c r="F175" s="81"/>
      <c r="G175" s="81"/>
      <c r="H175" s="81"/>
      <c r="I175" s="81"/>
      <c r="J175" s="82" t="s">
        <v>1278</v>
      </c>
      <c r="K175" s="83"/>
      <c r="L175" s="83"/>
      <c r="M175" s="83"/>
      <c r="N175" s="83"/>
      <c r="O175" s="83"/>
      <c r="P175" s="83"/>
      <c r="Q175" s="83"/>
      <c r="R175" s="83"/>
      <c r="S175" s="83"/>
      <c r="T175" s="83"/>
      <c r="U175" s="83"/>
      <c r="V175" s="81"/>
      <c r="W175" s="81" t="s">
        <v>1279</v>
      </c>
      <c r="X175" s="81"/>
    </row>
    <row r="176" spans="1:26" ht="52" x14ac:dyDescent="0.25">
      <c r="A176" s="81" t="s">
        <v>1190</v>
      </c>
      <c r="B176" s="81" t="s">
        <v>1282</v>
      </c>
      <c r="C176" s="81" t="s">
        <v>1283</v>
      </c>
      <c r="D176" s="81" t="s">
        <v>1284</v>
      </c>
      <c r="E176" s="81" t="s">
        <v>1285</v>
      </c>
      <c r="F176" s="81" t="s">
        <v>1286</v>
      </c>
      <c r="G176" s="81"/>
      <c r="H176" s="81" t="s">
        <v>1287</v>
      </c>
      <c r="I176" s="81" t="s">
        <v>1288</v>
      </c>
      <c r="J176" s="81" t="s">
        <v>1289</v>
      </c>
      <c r="K176" s="81" t="s">
        <v>1290</v>
      </c>
      <c r="L176" s="81" t="s">
        <v>1291</v>
      </c>
      <c r="M176" s="81" t="s">
        <v>1292</v>
      </c>
      <c r="N176" s="81" t="s">
        <v>1293</v>
      </c>
      <c r="O176" s="81" t="s">
        <v>1294</v>
      </c>
      <c r="P176" s="81" t="s">
        <v>1295</v>
      </c>
      <c r="Q176" s="81" t="s">
        <v>1296</v>
      </c>
      <c r="R176" s="81" t="s">
        <v>1297</v>
      </c>
      <c r="S176" s="81" t="s">
        <v>1298</v>
      </c>
      <c r="T176" s="81" t="s">
        <v>1299</v>
      </c>
      <c r="U176" s="81" t="s">
        <v>1300</v>
      </c>
      <c r="V176" s="81" t="s">
        <v>1301</v>
      </c>
      <c r="W176" s="81" t="s">
        <v>1302</v>
      </c>
      <c r="X176" s="81" t="s">
        <v>1303</v>
      </c>
    </row>
    <row r="177" spans="1:24" ht="14.5" x14ac:dyDescent="0.35">
      <c r="A177" s="7">
        <v>1</v>
      </c>
      <c r="C177" s="7"/>
      <c r="D177" s="13"/>
      <c r="E177"/>
      <c r="F177"/>
      <c r="G177"/>
      <c r="J177" s="12"/>
      <c r="K177" s="12"/>
      <c r="L177" s="12"/>
      <c r="M177" s="12"/>
      <c r="N177" s="12"/>
      <c r="O177" s="12"/>
      <c r="P177" s="12"/>
      <c r="Q177" s="12"/>
      <c r="R177" s="12"/>
      <c r="S177" s="12"/>
      <c r="T177" s="12"/>
      <c r="U177" s="12"/>
      <c r="W177" s="91" t="str">
        <f t="shared" ref="W177" si="10">IFERROR((SUM(J177:U177)/COUNTA(J177:U177))*12+V177,"")</f>
        <v/>
      </c>
      <c r="X177" s="7"/>
    </row>
    <row r="178" spans="1:24" ht="14.5" x14ac:dyDescent="0.35">
      <c r="A178" s="7">
        <f t="shared" ref="A178:A184" si="11">A177+1</f>
        <v>2</v>
      </c>
      <c r="C178" s="7"/>
      <c r="D178" s="13"/>
      <c r="E178" s="13"/>
      <c r="F178" s="13"/>
      <c r="G178" s="13"/>
      <c r="J178" s="12"/>
      <c r="K178" s="12"/>
      <c r="L178" s="12"/>
      <c r="M178" s="12"/>
      <c r="N178" s="12"/>
      <c r="O178" s="12"/>
      <c r="P178" s="12"/>
      <c r="Q178" s="12"/>
      <c r="R178" s="12"/>
      <c r="S178" s="12"/>
      <c r="T178" s="12"/>
      <c r="U178" s="12"/>
      <c r="W178" s="91" t="str">
        <f t="shared" ref="W178:W241" si="12">IFERROR((SUM(J178:U178)/COUNTA(J178:U178))*12+V178,"")</f>
        <v/>
      </c>
      <c r="X178" s="7"/>
    </row>
    <row r="179" spans="1:24" ht="14.5" x14ac:dyDescent="0.35">
      <c r="A179" s="7">
        <f t="shared" si="11"/>
        <v>3</v>
      </c>
      <c r="C179" s="7"/>
      <c r="D179" s="13"/>
      <c r="E179"/>
      <c r="F179"/>
      <c r="G179"/>
      <c r="J179" s="12"/>
      <c r="K179" s="12"/>
      <c r="L179" s="12"/>
      <c r="M179" s="12"/>
      <c r="N179" s="12"/>
      <c r="O179" s="12"/>
      <c r="P179" s="12"/>
      <c r="Q179" s="12"/>
      <c r="R179" s="12"/>
      <c r="S179" s="12"/>
      <c r="T179" s="12"/>
      <c r="U179" s="12"/>
      <c r="W179" s="91" t="str">
        <f t="shared" si="12"/>
        <v/>
      </c>
      <c r="X179" s="7"/>
    </row>
    <row r="180" spans="1:24" ht="14.5" x14ac:dyDescent="0.35">
      <c r="A180" s="7">
        <f t="shared" si="11"/>
        <v>4</v>
      </c>
      <c r="C180" s="7"/>
      <c r="D180" s="13"/>
      <c r="E180" s="13"/>
      <c r="F180" s="13"/>
      <c r="G180" s="13"/>
      <c r="J180" s="12"/>
      <c r="K180" s="12"/>
      <c r="L180" s="12"/>
      <c r="M180" s="12"/>
      <c r="N180" s="12"/>
      <c r="O180" s="12"/>
      <c r="P180" s="12"/>
      <c r="Q180" s="12"/>
      <c r="R180" s="12"/>
      <c r="S180" s="12"/>
      <c r="T180" s="12"/>
      <c r="U180" s="12"/>
      <c r="W180" s="91" t="str">
        <f t="shared" si="12"/>
        <v/>
      </c>
      <c r="X180" s="7"/>
    </row>
    <row r="181" spans="1:24" ht="14.5" x14ac:dyDescent="0.35">
      <c r="A181" s="7">
        <f t="shared" si="11"/>
        <v>5</v>
      </c>
      <c r="C181" s="7"/>
      <c r="D181" s="13"/>
      <c r="E181"/>
      <c r="F181"/>
      <c r="G181"/>
      <c r="J181" s="12"/>
      <c r="K181" s="12"/>
      <c r="L181" s="12"/>
      <c r="M181" s="12"/>
      <c r="N181" s="12"/>
      <c r="O181" s="12"/>
      <c r="P181" s="12"/>
      <c r="Q181" s="12"/>
      <c r="R181" s="12"/>
      <c r="S181" s="12"/>
      <c r="T181" s="12"/>
      <c r="U181" s="12"/>
      <c r="W181" s="91" t="str">
        <f t="shared" si="12"/>
        <v/>
      </c>
      <c r="X181" s="7"/>
    </row>
    <row r="182" spans="1:24" ht="14.5" x14ac:dyDescent="0.35">
      <c r="A182" s="7">
        <f t="shared" si="11"/>
        <v>6</v>
      </c>
      <c r="C182" s="7"/>
      <c r="D182" s="13"/>
      <c r="E182"/>
      <c r="F182"/>
      <c r="G182"/>
      <c r="J182" s="12"/>
      <c r="K182" s="12"/>
      <c r="L182" s="12"/>
      <c r="M182" s="12"/>
      <c r="N182" s="12"/>
      <c r="O182" s="12"/>
      <c r="P182" s="12"/>
      <c r="Q182" s="12"/>
      <c r="R182" s="12"/>
      <c r="S182" s="12"/>
      <c r="T182" s="12"/>
      <c r="U182" s="12"/>
      <c r="W182" s="91" t="str">
        <f t="shared" si="12"/>
        <v/>
      </c>
      <c r="X182" s="7"/>
    </row>
    <row r="183" spans="1:24" ht="14.5" x14ac:dyDescent="0.35">
      <c r="A183" s="7">
        <f t="shared" si="11"/>
        <v>7</v>
      </c>
      <c r="C183" s="7"/>
      <c r="D183" s="13"/>
      <c r="E183"/>
      <c r="F183"/>
      <c r="G183"/>
      <c r="J183" s="12"/>
      <c r="K183" s="12"/>
      <c r="L183" s="12"/>
      <c r="M183" s="12"/>
      <c r="N183" s="12"/>
      <c r="O183" s="12"/>
      <c r="P183" s="12"/>
      <c r="Q183" s="12"/>
      <c r="R183" s="12"/>
      <c r="S183" s="12"/>
      <c r="T183" s="12"/>
      <c r="U183" s="12"/>
      <c r="W183" s="91" t="str">
        <f t="shared" si="12"/>
        <v/>
      </c>
      <c r="X183" s="7"/>
    </row>
    <row r="184" spans="1:24" ht="14.5" x14ac:dyDescent="0.35">
      <c r="A184" s="7">
        <f t="shared" si="11"/>
        <v>8</v>
      </c>
      <c r="C184" s="7"/>
      <c r="D184" s="13"/>
      <c r="E184" s="13"/>
      <c r="F184" s="13"/>
      <c r="G184" s="13"/>
      <c r="J184" s="12"/>
      <c r="K184" s="12"/>
      <c r="L184" s="12"/>
      <c r="M184" s="12"/>
      <c r="N184" s="12"/>
      <c r="O184" s="12"/>
      <c r="P184" s="12"/>
      <c r="Q184" s="12"/>
      <c r="R184" s="12"/>
      <c r="S184" s="12"/>
      <c r="T184" s="12"/>
      <c r="U184" s="12"/>
      <c r="W184" s="91" t="str">
        <f t="shared" si="12"/>
        <v/>
      </c>
      <c r="X184" s="7"/>
    </row>
    <row r="185" spans="1:24" ht="14.5" x14ac:dyDescent="0.35">
      <c r="A185" s="7"/>
      <c r="C185" s="7"/>
      <c r="D185" s="13"/>
      <c r="E185"/>
      <c r="F185"/>
      <c r="G185"/>
      <c r="J185" s="12"/>
      <c r="K185" s="12"/>
      <c r="L185" s="12"/>
      <c r="M185" s="12"/>
      <c r="N185" s="12"/>
      <c r="O185" s="12"/>
      <c r="P185" s="12"/>
      <c r="Q185" s="12"/>
      <c r="R185" s="12"/>
      <c r="S185" s="12"/>
      <c r="T185" s="12"/>
      <c r="U185" s="12"/>
      <c r="W185" s="91" t="str">
        <f t="shared" si="12"/>
        <v/>
      </c>
      <c r="X185" s="7"/>
    </row>
    <row r="186" spans="1:24" ht="14.5" x14ac:dyDescent="0.35">
      <c r="A186" s="7"/>
      <c r="C186" s="7"/>
      <c r="D186" s="13"/>
      <c r="E186"/>
      <c r="F186"/>
      <c r="G186"/>
      <c r="J186" s="12"/>
      <c r="K186" s="12"/>
      <c r="L186" s="12"/>
      <c r="M186" s="12"/>
      <c r="N186" s="12"/>
      <c r="O186" s="12"/>
      <c r="P186" s="12"/>
      <c r="Q186" s="12"/>
      <c r="R186" s="12"/>
      <c r="S186" s="12"/>
      <c r="T186" s="12"/>
      <c r="U186" s="12"/>
      <c r="W186" s="91" t="str">
        <f t="shared" si="12"/>
        <v/>
      </c>
      <c r="X186" s="7"/>
    </row>
    <row r="187" spans="1:24" ht="14.5" x14ac:dyDescent="0.35">
      <c r="A187" s="7"/>
      <c r="C187" s="7"/>
      <c r="D187" s="13"/>
      <c r="E187" s="13"/>
      <c r="F187" s="13"/>
      <c r="G187" s="13"/>
      <c r="J187" s="12"/>
      <c r="K187" s="12"/>
      <c r="L187" s="12"/>
      <c r="M187" s="12"/>
      <c r="N187" s="12"/>
      <c r="O187" s="12"/>
      <c r="P187" s="12"/>
      <c r="Q187" s="12"/>
      <c r="R187" s="12"/>
      <c r="S187" s="12"/>
      <c r="T187" s="12"/>
      <c r="U187" s="12"/>
      <c r="W187" s="91" t="str">
        <f t="shared" si="12"/>
        <v/>
      </c>
      <c r="X187" s="7"/>
    </row>
    <row r="188" spans="1:24" ht="14.5" x14ac:dyDescent="0.35">
      <c r="A188" s="7"/>
      <c r="C188" s="7"/>
      <c r="D188" s="13"/>
      <c r="E188"/>
      <c r="F188"/>
      <c r="G188"/>
      <c r="J188" s="12"/>
      <c r="K188" s="12"/>
      <c r="L188" s="12"/>
      <c r="M188" s="12"/>
      <c r="N188" s="12"/>
      <c r="O188" s="12"/>
      <c r="P188" s="12"/>
      <c r="Q188" s="12"/>
      <c r="R188" s="12"/>
      <c r="S188" s="12"/>
      <c r="T188" s="12"/>
      <c r="U188" s="12"/>
      <c r="W188" s="91" t="str">
        <f t="shared" si="12"/>
        <v/>
      </c>
      <c r="X188" s="7"/>
    </row>
    <row r="189" spans="1:24" ht="14.5" x14ac:dyDescent="0.35">
      <c r="A189" s="7"/>
      <c r="C189" s="7"/>
      <c r="D189" s="13"/>
      <c r="E189"/>
      <c r="F189"/>
      <c r="G189"/>
      <c r="J189" s="12"/>
      <c r="K189" s="12"/>
      <c r="L189" s="12"/>
      <c r="M189" s="12"/>
      <c r="N189" s="12"/>
      <c r="O189" s="12"/>
      <c r="P189" s="12"/>
      <c r="Q189" s="12"/>
      <c r="R189" s="12"/>
      <c r="S189" s="12"/>
      <c r="T189" s="12"/>
      <c r="U189" s="12"/>
      <c r="W189" s="91" t="str">
        <f t="shared" si="12"/>
        <v/>
      </c>
      <c r="X189" s="7"/>
    </row>
    <row r="190" spans="1:24" ht="14.5" x14ac:dyDescent="0.35">
      <c r="A190" s="7"/>
      <c r="C190" s="7"/>
      <c r="D190" s="13"/>
      <c r="E190" s="13"/>
      <c r="F190" s="13"/>
      <c r="G190" s="13"/>
      <c r="J190" s="12"/>
      <c r="K190" s="12"/>
      <c r="L190" s="12"/>
      <c r="M190" s="12"/>
      <c r="N190" s="12"/>
      <c r="O190" s="12"/>
      <c r="P190" s="12"/>
      <c r="Q190" s="12"/>
      <c r="R190" s="12"/>
      <c r="S190" s="12"/>
      <c r="T190" s="12"/>
      <c r="U190" s="12"/>
      <c r="W190" s="91" t="str">
        <f t="shared" si="12"/>
        <v/>
      </c>
      <c r="X190" s="7"/>
    </row>
    <row r="191" spans="1:24" ht="14.5" x14ac:dyDescent="0.35">
      <c r="A191" s="7"/>
      <c r="C191" s="7"/>
      <c r="D191" s="13"/>
      <c r="E191"/>
      <c r="F191"/>
      <c r="G191"/>
      <c r="J191" s="12"/>
      <c r="K191" s="12"/>
      <c r="L191" s="12"/>
      <c r="M191" s="12"/>
      <c r="N191" s="12"/>
      <c r="O191" s="12"/>
      <c r="P191" s="12"/>
      <c r="Q191" s="12"/>
      <c r="R191" s="12"/>
      <c r="S191" s="12"/>
      <c r="T191" s="12"/>
      <c r="U191" s="12"/>
      <c r="W191" s="91" t="str">
        <f t="shared" si="12"/>
        <v/>
      </c>
      <c r="X191" s="7"/>
    </row>
    <row r="192" spans="1:24" ht="14.5" x14ac:dyDescent="0.35">
      <c r="A192" s="7"/>
      <c r="C192" s="7"/>
      <c r="D192" s="13"/>
      <c r="E192"/>
      <c r="F192"/>
      <c r="G192"/>
      <c r="J192" s="12"/>
      <c r="K192" s="12"/>
      <c r="L192" s="12"/>
      <c r="M192" s="12"/>
      <c r="N192" s="12"/>
      <c r="O192" s="12"/>
      <c r="P192" s="12"/>
      <c r="Q192" s="12"/>
      <c r="R192" s="12"/>
      <c r="S192" s="12"/>
      <c r="T192" s="12"/>
      <c r="U192" s="12"/>
      <c r="W192" s="91" t="str">
        <f t="shared" si="12"/>
        <v/>
      </c>
      <c r="X192" s="7"/>
    </row>
    <row r="193" spans="1:24" ht="14.5" x14ac:dyDescent="0.35">
      <c r="A193" s="7"/>
      <c r="C193" s="7"/>
      <c r="D193" s="13"/>
      <c r="E193" s="13"/>
      <c r="F193" s="13"/>
      <c r="G193" s="13"/>
      <c r="J193" s="12"/>
      <c r="K193" s="12"/>
      <c r="L193" s="12"/>
      <c r="M193" s="12"/>
      <c r="N193" s="12"/>
      <c r="O193" s="12"/>
      <c r="P193" s="12"/>
      <c r="Q193" s="12"/>
      <c r="R193" s="12"/>
      <c r="S193" s="12"/>
      <c r="T193" s="12"/>
      <c r="U193" s="12"/>
      <c r="W193" s="91" t="str">
        <f t="shared" si="12"/>
        <v/>
      </c>
      <c r="X193" s="7"/>
    </row>
    <row r="194" spans="1:24" ht="14.5" x14ac:dyDescent="0.35">
      <c r="A194" s="7"/>
      <c r="C194" s="7"/>
      <c r="D194" s="13"/>
      <c r="E194"/>
      <c r="F194"/>
      <c r="G194"/>
      <c r="J194" s="12"/>
      <c r="K194" s="12"/>
      <c r="L194" s="12"/>
      <c r="M194" s="12"/>
      <c r="N194" s="12"/>
      <c r="O194" s="12"/>
      <c r="P194" s="12"/>
      <c r="Q194" s="12"/>
      <c r="R194" s="12"/>
      <c r="S194" s="12"/>
      <c r="T194" s="12"/>
      <c r="U194" s="12"/>
      <c r="W194" s="91" t="str">
        <f t="shared" si="12"/>
        <v/>
      </c>
      <c r="X194" s="7"/>
    </row>
    <row r="195" spans="1:24" ht="14.5" x14ac:dyDescent="0.35">
      <c r="A195" s="7"/>
      <c r="C195" s="7"/>
      <c r="D195" s="13"/>
      <c r="E195"/>
      <c r="F195"/>
      <c r="G195"/>
      <c r="J195" s="12"/>
      <c r="K195" s="12"/>
      <c r="L195" s="12"/>
      <c r="M195" s="12"/>
      <c r="N195" s="12"/>
      <c r="O195" s="12"/>
      <c r="P195" s="12"/>
      <c r="Q195" s="12"/>
      <c r="R195" s="12"/>
      <c r="S195" s="12"/>
      <c r="T195" s="12"/>
      <c r="U195" s="12"/>
      <c r="W195" s="91" t="str">
        <f t="shared" si="12"/>
        <v/>
      </c>
      <c r="X195" s="7"/>
    </row>
    <row r="196" spans="1:24" ht="14.5" x14ac:dyDescent="0.35">
      <c r="A196" s="7"/>
      <c r="C196" s="7"/>
      <c r="D196" s="13"/>
      <c r="E196"/>
      <c r="F196"/>
      <c r="G196"/>
      <c r="J196" s="12"/>
      <c r="K196" s="12"/>
      <c r="L196" s="12"/>
      <c r="M196" s="12"/>
      <c r="N196" s="12"/>
      <c r="O196" s="12"/>
      <c r="P196" s="12"/>
      <c r="Q196" s="12"/>
      <c r="R196" s="12"/>
      <c r="S196" s="12"/>
      <c r="T196" s="12"/>
      <c r="U196" s="12"/>
      <c r="W196" s="91" t="str">
        <f t="shared" si="12"/>
        <v/>
      </c>
      <c r="X196" s="7"/>
    </row>
    <row r="197" spans="1:24" ht="14.5" x14ac:dyDescent="0.35">
      <c r="A197" s="7"/>
      <c r="C197" s="7"/>
      <c r="D197" s="13"/>
      <c r="E197"/>
      <c r="F197"/>
      <c r="G197"/>
      <c r="J197" s="12"/>
      <c r="K197" s="12"/>
      <c r="L197" s="12"/>
      <c r="M197" s="12"/>
      <c r="N197" s="12"/>
      <c r="O197" s="12"/>
      <c r="P197" s="12"/>
      <c r="Q197" s="12"/>
      <c r="R197" s="12"/>
      <c r="S197" s="12"/>
      <c r="T197" s="12"/>
      <c r="U197" s="12"/>
      <c r="W197" s="91" t="str">
        <f t="shared" si="12"/>
        <v/>
      </c>
      <c r="X197" s="7"/>
    </row>
    <row r="198" spans="1:24" ht="14.5" x14ac:dyDescent="0.35">
      <c r="A198" s="7"/>
      <c r="C198" s="7"/>
      <c r="D198" s="13"/>
      <c r="E198" s="13"/>
      <c r="F198" s="13"/>
      <c r="G198" s="13"/>
      <c r="J198" s="12"/>
      <c r="K198" s="12"/>
      <c r="L198" s="12"/>
      <c r="M198" s="12"/>
      <c r="N198" s="12"/>
      <c r="O198" s="12"/>
      <c r="P198" s="12"/>
      <c r="Q198" s="12"/>
      <c r="R198" s="12"/>
      <c r="S198" s="12"/>
      <c r="T198" s="12"/>
      <c r="U198" s="12"/>
      <c r="W198" s="91" t="str">
        <f t="shared" si="12"/>
        <v/>
      </c>
      <c r="X198" s="7"/>
    </row>
    <row r="199" spans="1:24" ht="14.5" x14ac:dyDescent="0.35">
      <c r="A199" s="7"/>
      <c r="C199" s="7"/>
      <c r="D199" s="13"/>
      <c r="E199" s="13"/>
      <c r="F199" s="13"/>
      <c r="G199" s="13"/>
      <c r="J199" s="12"/>
      <c r="K199" s="12"/>
      <c r="L199" s="12"/>
      <c r="M199" s="12"/>
      <c r="N199" s="12"/>
      <c r="O199" s="12"/>
      <c r="P199" s="12"/>
      <c r="Q199" s="12"/>
      <c r="R199" s="12"/>
      <c r="S199" s="12"/>
      <c r="T199" s="12"/>
      <c r="U199" s="12"/>
      <c r="W199" s="91" t="str">
        <f t="shared" si="12"/>
        <v/>
      </c>
      <c r="X199" s="7"/>
    </row>
    <row r="200" spans="1:24" ht="14.5" x14ac:dyDescent="0.35">
      <c r="A200" s="7"/>
      <c r="C200" s="7"/>
      <c r="D200" s="13"/>
      <c r="E200"/>
      <c r="F200"/>
      <c r="G200"/>
      <c r="J200" s="12"/>
      <c r="K200" s="12"/>
      <c r="L200" s="12"/>
      <c r="M200" s="12"/>
      <c r="N200" s="12"/>
      <c r="O200" s="12"/>
      <c r="P200" s="12"/>
      <c r="Q200" s="12"/>
      <c r="R200" s="12"/>
      <c r="S200" s="12"/>
      <c r="T200" s="12"/>
      <c r="U200" s="12"/>
      <c r="W200" s="91" t="str">
        <f t="shared" si="12"/>
        <v/>
      </c>
      <c r="X200" s="7"/>
    </row>
    <row r="201" spans="1:24" ht="14.5" x14ac:dyDescent="0.35">
      <c r="A201" s="7"/>
      <c r="C201" s="7"/>
      <c r="D201" s="13"/>
      <c r="E201"/>
      <c r="F201"/>
      <c r="G201"/>
      <c r="J201" s="12"/>
      <c r="K201" s="12"/>
      <c r="L201" s="12"/>
      <c r="M201" s="12"/>
      <c r="N201" s="12"/>
      <c r="O201" s="12"/>
      <c r="P201" s="12"/>
      <c r="Q201" s="12"/>
      <c r="R201" s="12"/>
      <c r="S201" s="12"/>
      <c r="T201" s="12"/>
      <c r="U201" s="12"/>
      <c r="W201" s="91" t="str">
        <f t="shared" si="12"/>
        <v/>
      </c>
      <c r="X201" s="7"/>
    </row>
    <row r="202" spans="1:24" ht="14.5" x14ac:dyDescent="0.35">
      <c r="A202" s="7"/>
      <c r="C202" s="7"/>
      <c r="D202" s="13"/>
      <c r="E202"/>
      <c r="F202"/>
      <c r="G202"/>
      <c r="J202" s="12"/>
      <c r="K202" s="12"/>
      <c r="L202" s="12"/>
      <c r="M202" s="12"/>
      <c r="N202" s="12"/>
      <c r="O202" s="12"/>
      <c r="P202" s="12"/>
      <c r="Q202" s="12"/>
      <c r="R202" s="12"/>
      <c r="S202" s="12"/>
      <c r="T202" s="12"/>
      <c r="U202" s="12"/>
      <c r="W202" s="91" t="str">
        <f t="shared" si="12"/>
        <v/>
      </c>
      <c r="X202" s="7"/>
    </row>
    <row r="203" spans="1:24" ht="14.5" x14ac:dyDescent="0.35">
      <c r="A203" s="7"/>
      <c r="C203" s="7"/>
      <c r="D203" s="13"/>
      <c r="E203"/>
      <c r="F203"/>
      <c r="G203"/>
      <c r="J203" s="12"/>
      <c r="K203" s="12"/>
      <c r="L203" s="12"/>
      <c r="M203" s="12"/>
      <c r="N203" s="12"/>
      <c r="O203" s="12"/>
      <c r="P203" s="12"/>
      <c r="Q203" s="12"/>
      <c r="R203" s="12"/>
      <c r="S203" s="12"/>
      <c r="T203" s="12"/>
      <c r="U203" s="12"/>
      <c r="W203" s="91" t="str">
        <f t="shared" si="12"/>
        <v/>
      </c>
      <c r="X203" s="7"/>
    </row>
    <row r="204" spans="1:24" ht="14.5" x14ac:dyDescent="0.35">
      <c r="A204" s="7"/>
      <c r="C204" s="7"/>
      <c r="D204" s="13"/>
      <c r="E204"/>
      <c r="F204"/>
      <c r="G204"/>
      <c r="J204" s="12"/>
      <c r="K204" s="12"/>
      <c r="L204" s="12"/>
      <c r="M204" s="12"/>
      <c r="N204" s="12"/>
      <c r="O204" s="12"/>
      <c r="P204" s="12"/>
      <c r="Q204" s="12"/>
      <c r="R204" s="12"/>
      <c r="S204" s="12"/>
      <c r="T204" s="12"/>
      <c r="U204" s="12"/>
      <c r="W204" s="91" t="str">
        <f t="shared" si="12"/>
        <v/>
      </c>
      <c r="X204" s="7"/>
    </row>
    <row r="205" spans="1:24" ht="14.5" x14ac:dyDescent="0.35">
      <c r="A205" s="7"/>
      <c r="C205" s="7"/>
      <c r="D205" s="13"/>
      <c r="E205"/>
      <c r="F205"/>
      <c r="G205"/>
      <c r="J205" s="12"/>
      <c r="K205" s="12"/>
      <c r="L205" s="12"/>
      <c r="M205" s="12"/>
      <c r="N205" s="12"/>
      <c r="O205" s="12"/>
      <c r="P205" s="12"/>
      <c r="Q205" s="12"/>
      <c r="R205" s="12"/>
      <c r="S205" s="12"/>
      <c r="T205" s="12"/>
      <c r="U205" s="12"/>
      <c r="W205" s="91" t="str">
        <f t="shared" si="12"/>
        <v/>
      </c>
      <c r="X205" s="7"/>
    </row>
    <row r="206" spans="1:24" ht="14.5" x14ac:dyDescent="0.35">
      <c r="A206" s="7"/>
      <c r="C206" s="7"/>
      <c r="D206" s="13"/>
      <c r="E206"/>
      <c r="F206"/>
      <c r="G206"/>
      <c r="J206" s="12"/>
      <c r="K206" s="12"/>
      <c r="L206" s="12"/>
      <c r="M206" s="12"/>
      <c r="N206" s="12"/>
      <c r="O206" s="12"/>
      <c r="P206" s="12"/>
      <c r="Q206" s="12"/>
      <c r="R206" s="12"/>
      <c r="S206" s="12"/>
      <c r="T206" s="12"/>
      <c r="U206" s="12"/>
      <c r="W206" s="91" t="str">
        <f t="shared" si="12"/>
        <v/>
      </c>
      <c r="X206" s="7"/>
    </row>
    <row r="207" spans="1:24" ht="14.5" x14ac:dyDescent="0.35">
      <c r="A207" s="7"/>
      <c r="C207" s="7"/>
      <c r="D207" s="13"/>
      <c r="E207"/>
      <c r="F207"/>
      <c r="G207"/>
      <c r="J207" s="12"/>
      <c r="K207" s="12"/>
      <c r="L207" s="12"/>
      <c r="M207" s="12"/>
      <c r="N207" s="12"/>
      <c r="O207" s="12"/>
      <c r="P207" s="12"/>
      <c r="Q207" s="12"/>
      <c r="R207" s="12"/>
      <c r="S207" s="12"/>
      <c r="T207" s="12"/>
      <c r="U207" s="12"/>
      <c r="W207" s="91" t="str">
        <f t="shared" si="12"/>
        <v/>
      </c>
      <c r="X207" s="7"/>
    </row>
    <row r="208" spans="1:24" ht="14.5" x14ac:dyDescent="0.35">
      <c r="A208" s="7"/>
      <c r="C208" s="7"/>
      <c r="D208" s="13"/>
      <c r="E208"/>
      <c r="F208"/>
      <c r="G208"/>
      <c r="J208" s="12"/>
      <c r="K208" s="12"/>
      <c r="L208" s="12"/>
      <c r="M208" s="12"/>
      <c r="N208" s="12"/>
      <c r="O208" s="12"/>
      <c r="P208" s="12"/>
      <c r="Q208" s="12"/>
      <c r="R208" s="12"/>
      <c r="S208" s="12"/>
      <c r="T208" s="12"/>
      <c r="U208" s="12"/>
      <c r="W208" s="91" t="str">
        <f t="shared" si="12"/>
        <v/>
      </c>
      <c r="X208" s="7"/>
    </row>
    <row r="209" spans="1:24" ht="14.5" x14ac:dyDescent="0.35">
      <c r="A209" s="7"/>
      <c r="C209" s="7"/>
      <c r="D209" s="13"/>
      <c r="E209"/>
      <c r="F209"/>
      <c r="G209"/>
      <c r="J209" s="12"/>
      <c r="K209" s="12"/>
      <c r="L209" s="12"/>
      <c r="M209" s="12"/>
      <c r="N209" s="12"/>
      <c r="O209" s="12"/>
      <c r="P209" s="12"/>
      <c r="Q209" s="12"/>
      <c r="R209" s="12"/>
      <c r="S209" s="12"/>
      <c r="T209" s="12"/>
      <c r="U209" s="12"/>
      <c r="W209" s="91" t="str">
        <f t="shared" si="12"/>
        <v/>
      </c>
      <c r="X209" s="7"/>
    </row>
    <row r="210" spans="1:24" ht="14.5" x14ac:dyDescent="0.35">
      <c r="A210" s="7"/>
      <c r="C210" s="7"/>
      <c r="D210" s="13"/>
      <c r="E210"/>
      <c r="F210"/>
      <c r="G210"/>
      <c r="J210" s="12"/>
      <c r="K210" s="12"/>
      <c r="L210" s="12"/>
      <c r="M210" s="12"/>
      <c r="N210" s="12"/>
      <c r="O210" s="12"/>
      <c r="P210" s="12"/>
      <c r="Q210" s="12"/>
      <c r="R210" s="12"/>
      <c r="S210" s="12"/>
      <c r="T210" s="12"/>
      <c r="U210" s="12"/>
      <c r="W210" s="91" t="str">
        <f t="shared" si="12"/>
        <v/>
      </c>
      <c r="X210" s="7"/>
    </row>
    <row r="211" spans="1:24" ht="14.5" x14ac:dyDescent="0.35">
      <c r="A211" s="7"/>
      <c r="C211" s="7"/>
      <c r="D211" s="13"/>
      <c r="E211"/>
      <c r="F211"/>
      <c r="G211"/>
      <c r="J211" s="12"/>
      <c r="K211" s="12"/>
      <c r="L211" s="12"/>
      <c r="M211" s="12"/>
      <c r="N211" s="12"/>
      <c r="O211" s="12"/>
      <c r="P211" s="12"/>
      <c r="Q211" s="12"/>
      <c r="R211" s="12"/>
      <c r="S211" s="12"/>
      <c r="T211" s="12"/>
      <c r="U211" s="12"/>
      <c r="W211" s="91" t="str">
        <f t="shared" si="12"/>
        <v/>
      </c>
      <c r="X211" s="7"/>
    </row>
    <row r="212" spans="1:24" ht="14.5" x14ac:dyDescent="0.35">
      <c r="A212" s="7"/>
      <c r="C212" s="7"/>
      <c r="D212" s="13"/>
      <c r="E212"/>
      <c r="F212"/>
      <c r="G212"/>
      <c r="J212" s="12"/>
      <c r="K212" s="12"/>
      <c r="L212" s="12"/>
      <c r="M212" s="12"/>
      <c r="N212" s="12"/>
      <c r="O212" s="12"/>
      <c r="P212" s="12"/>
      <c r="Q212" s="12"/>
      <c r="R212" s="12"/>
      <c r="S212" s="12"/>
      <c r="T212" s="12"/>
      <c r="U212" s="12"/>
      <c r="W212" s="91" t="str">
        <f t="shared" si="12"/>
        <v/>
      </c>
      <c r="X212" s="7"/>
    </row>
    <row r="213" spans="1:24" ht="14.5" x14ac:dyDescent="0.35">
      <c r="A213" s="7"/>
      <c r="C213" s="7"/>
      <c r="D213" s="13"/>
      <c r="E213" s="13"/>
      <c r="F213" s="13"/>
      <c r="G213" s="13"/>
      <c r="J213" s="12"/>
      <c r="K213" s="12"/>
      <c r="L213" s="12"/>
      <c r="M213" s="12"/>
      <c r="N213" s="12"/>
      <c r="O213" s="12"/>
      <c r="P213" s="12"/>
      <c r="Q213" s="12"/>
      <c r="R213" s="12"/>
      <c r="S213" s="12"/>
      <c r="T213" s="12"/>
      <c r="U213" s="12"/>
      <c r="W213" s="91" t="str">
        <f t="shared" si="12"/>
        <v/>
      </c>
      <c r="X213" s="7"/>
    </row>
    <row r="214" spans="1:24" ht="14.5" x14ac:dyDescent="0.35">
      <c r="A214" s="7"/>
      <c r="C214" s="7"/>
      <c r="D214" s="13"/>
      <c r="E214"/>
      <c r="F214"/>
      <c r="G214"/>
      <c r="J214" s="12"/>
      <c r="K214" s="12"/>
      <c r="L214" s="12"/>
      <c r="M214" s="12"/>
      <c r="N214" s="12"/>
      <c r="O214" s="12"/>
      <c r="P214" s="12"/>
      <c r="Q214" s="12"/>
      <c r="R214" s="12"/>
      <c r="S214" s="12"/>
      <c r="T214" s="12"/>
      <c r="U214" s="12"/>
      <c r="W214" s="91" t="str">
        <f t="shared" si="12"/>
        <v/>
      </c>
      <c r="X214" s="7"/>
    </row>
    <row r="215" spans="1:24" ht="14.5" x14ac:dyDescent="0.35">
      <c r="A215" s="7"/>
      <c r="C215" s="7"/>
      <c r="D215" s="13"/>
      <c r="E215"/>
      <c r="F215"/>
      <c r="G215"/>
      <c r="J215" s="12"/>
      <c r="K215" s="12"/>
      <c r="L215" s="12"/>
      <c r="M215" s="12"/>
      <c r="N215" s="12"/>
      <c r="O215" s="12"/>
      <c r="P215" s="12"/>
      <c r="Q215" s="12"/>
      <c r="R215" s="12"/>
      <c r="S215" s="12"/>
      <c r="T215" s="12"/>
      <c r="U215" s="12"/>
      <c r="W215" s="91" t="str">
        <f t="shared" si="12"/>
        <v/>
      </c>
      <c r="X215" s="7"/>
    </row>
    <row r="216" spans="1:24" ht="14.5" x14ac:dyDescent="0.35">
      <c r="A216" s="7"/>
      <c r="C216" s="7"/>
      <c r="D216" s="13"/>
      <c r="E216" s="13"/>
      <c r="F216" s="13"/>
      <c r="G216" s="13"/>
      <c r="J216" s="12"/>
      <c r="K216" s="12"/>
      <c r="L216" s="12"/>
      <c r="M216" s="12"/>
      <c r="N216" s="12"/>
      <c r="O216" s="12"/>
      <c r="P216" s="12"/>
      <c r="Q216" s="12"/>
      <c r="R216" s="12"/>
      <c r="S216" s="12"/>
      <c r="T216" s="12"/>
      <c r="U216" s="12"/>
      <c r="W216" s="91" t="str">
        <f t="shared" si="12"/>
        <v/>
      </c>
      <c r="X216" s="7"/>
    </row>
    <row r="217" spans="1:24" ht="14.5" x14ac:dyDescent="0.35">
      <c r="A217" s="7"/>
      <c r="C217" s="7"/>
      <c r="D217" s="13"/>
      <c r="E217" s="13"/>
      <c r="F217" s="13"/>
      <c r="G217" s="13"/>
      <c r="J217" s="12"/>
      <c r="K217" s="12"/>
      <c r="L217" s="12"/>
      <c r="M217" s="12"/>
      <c r="N217" s="12"/>
      <c r="O217" s="12"/>
      <c r="P217" s="12"/>
      <c r="Q217" s="12"/>
      <c r="R217" s="12"/>
      <c r="S217" s="12"/>
      <c r="T217" s="12"/>
      <c r="U217" s="12"/>
      <c r="W217" s="91" t="str">
        <f t="shared" si="12"/>
        <v/>
      </c>
      <c r="X217" s="7"/>
    </row>
    <row r="218" spans="1:24" ht="14.5" x14ac:dyDescent="0.35">
      <c r="A218" s="7"/>
      <c r="C218" s="7"/>
      <c r="D218" s="13"/>
      <c r="E218"/>
      <c r="F218"/>
      <c r="G218"/>
      <c r="J218" s="12"/>
      <c r="K218" s="12"/>
      <c r="L218" s="12"/>
      <c r="M218" s="12"/>
      <c r="N218" s="12"/>
      <c r="O218" s="12"/>
      <c r="P218" s="12"/>
      <c r="Q218" s="12"/>
      <c r="R218" s="12"/>
      <c r="S218" s="12"/>
      <c r="T218" s="12"/>
      <c r="U218" s="12"/>
      <c r="W218" s="91" t="str">
        <f t="shared" si="12"/>
        <v/>
      </c>
      <c r="X218" s="7"/>
    </row>
    <row r="219" spans="1:24" ht="14.5" x14ac:dyDescent="0.35">
      <c r="A219" s="7"/>
      <c r="C219" s="7"/>
      <c r="D219" s="13"/>
      <c r="E219"/>
      <c r="F219"/>
      <c r="G219"/>
      <c r="J219" s="12"/>
      <c r="K219" s="12"/>
      <c r="L219" s="12"/>
      <c r="M219" s="12"/>
      <c r="N219" s="12"/>
      <c r="O219" s="12"/>
      <c r="P219" s="12"/>
      <c r="Q219" s="12"/>
      <c r="R219" s="12"/>
      <c r="S219" s="12"/>
      <c r="T219" s="12"/>
      <c r="U219" s="12"/>
      <c r="W219" s="91" t="str">
        <f t="shared" si="12"/>
        <v/>
      </c>
      <c r="X219" s="7"/>
    </row>
    <row r="220" spans="1:24" ht="14.5" x14ac:dyDescent="0.35">
      <c r="A220" s="7"/>
      <c r="C220" s="7"/>
      <c r="D220" s="13"/>
      <c r="E220"/>
      <c r="F220"/>
      <c r="G220"/>
      <c r="J220" s="12"/>
      <c r="K220" s="12"/>
      <c r="L220" s="12"/>
      <c r="M220" s="12"/>
      <c r="N220" s="12"/>
      <c r="O220" s="12"/>
      <c r="P220" s="12"/>
      <c r="Q220" s="12"/>
      <c r="R220" s="12"/>
      <c r="S220" s="12"/>
      <c r="T220" s="12"/>
      <c r="U220" s="12"/>
      <c r="W220" s="91" t="str">
        <f t="shared" si="12"/>
        <v/>
      </c>
      <c r="X220" s="7"/>
    </row>
    <row r="221" spans="1:24" ht="14.5" x14ac:dyDescent="0.35">
      <c r="A221" s="7"/>
      <c r="C221" s="7"/>
      <c r="D221" s="13"/>
      <c r="E221"/>
      <c r="F221"/>
      <c r="G221"/>
      <c r="J221" s="12"/>
      <c r="K221" s="12"/>
      <c r="L221" s="12"/>
      <c r="M221" s="12"/>
      <c r="N221" s="12"/>
      <c r="O221" s="12"/>
      <c r="P221" s="12"/>
      <c r="Q221" s="12"/>
      <c r="R221" s="12"/>
      <c r="S221" s="12"/>
      <c r="T221" s="12"/>
      <c r="U221" s="12"/>
      <c r="W221" s="91" t="str">
        <f t="shared" si="12"/>
        <v/>
      </c>
      <c r="X221" s="7"/>
    </row>
    <row r="222" spans="1:24" ht="14.5" x14ac:dyDescent="0.35">
      <c r="A222" s="7"/>
      <c r="C222" s="7"/>
      <c r="D222" s="13"/>
      <c r="E222"/>
      <c r="F222"/>
      <c r="G222"/>
      <c r="J222" s="12"/>
      <c r="K222" s="12"/>
      <c r="L222" s="12"/>
      <c r="M222" s="12"/>
      <c r="N222" s="12"/>
      <c r="O222" s="12"/>
      <c r="P222" s="12"/>
      <c r="Q222" s="12"/>
      <c r="R222" s="12"/>
      <c r="S222" s="12"/>
      <c r="T222" s="12"/>
      <c r="U222" s="12"/>
      <c r="W222" s="91" t="str">
        <f t="shared" si="12"/>
        <v/>
      </c>
      <c r="X222" s="7"/>
    </row>
    <row r="223" spans="1:24" ht="14.5" x14ac:dyDescent="0.35">
      <c r="A223" s="7"/>
      <c r="C223" s="7"/>
      <c r="D223" s="13"/>
      <c r="E223"/>
      <c r="F223"/>
      <c r="G223"/>
      <c r="J223" s="12"/>
      <c r="K223" s="12"/>
      <c r="L223" s="12"/>
      <c r="M223" s="12"/>
      <c r="N223" s="12"/>
      <c r="O223" s="12"/>
      <c r="P223" s="12"/>
      <c r="Q223" s="12"/>
      <c r="R223" s="12"/>
      <c r="S223" s="12"/>
      <c r="T223" s="12"/>
      <c r="U223" s="12"/>
      <c r="W223" s="91" t="str">
        <f t="shared" si="12"/>
        <v/>
      </c>
      <c r="X223" s="7"/>
    </row>
    <row r="224" spans="1:24" ht="14.5" x14ac:dyDescent="0.35">
      <c r="A224" s="7"/>
      <c r="C224" s="7"/>
      <c r="D224" s="13"/>
      <c r="E224"/>
      <c r="F224"/>
      <c r="G224"/>
      <c r="J224" s="12"/>
      <c r="K224" s="12"/>
      <c r="L224" s="12"/>
      <c r="M224" s="12"/>
      <c r="N224" s="12"/>
      <c r="O224" s="12"/>
      <c r="P224" s="12"/>
      <c r="Q224" s="12"/>
      <c r="R224" s="12"/>
      <c r="S224" s="12"/>
      <c r="T224" s="12"/>
      <c r="U224" s="12"/>
      <c r="W224" s="91" t="str">
        <f t="shared" si="12"/>
        <v/>
      </c>
      <c r="X224" s="7"/>
    </row>
    <row r="225" spans="1:24" ht="14.5" x14ac:dyDescent="0.35">
      <c r="A225" s="7"/>
      <c r="C225" s="7"/>
      <c r="D225" s="13"/>
      <c r="E225"/>
      <c r="F225"/>
      <c r="G225"/>
      <c r="J225" s="12"/>
      <c r="K225" s="12"/>
      <c r="L225" s="12"/>
      <c r="M225" s="12"/>
      <c r="N225" s="12"/>
      <c r="O225" s="12"/>
      <c r="P225" s="12"/>
      <c r="Q225" s="12"/>
      <c r="R225" s="12"/>
      <c r="S225" s="12"/>
      <c r="T225" s="12"/>
      <c r="U225" s="12"/>
      <c r="W225" s="91" t="str">
        <f t="shared" si="12"/>
        <v/>
      </c>
      <c r="X225" s="7"/>
    </row>
    <row r="226" spans="1:24" ht="14.5" x14ac:dyDescent="0.35">
      <c r="A226" s="7"/>
      <c r="C226" s="7"/>
      <c r="D226" s="13"/>
      <c r="E226" s="13"/>
      <c r="F226" s="13"/>
      <c r="G226" s="13"/>
      <c r="J226" s="12"/>
      <c r="K226" s="12"/>
      <c r="L226" s="12"/>
      <c r="M226" s="12"/>
      <c r="N226" s="12"/>
      <c r="O226" s="12"/>
      <c r="P226" s="12"/>
      <c r="Q226" s="12"/>
      <c r="R226" s="12"/>
      <c r="S226" s="12"/>
      <c r="T226" s="12"/>
      <c r="U226" s="12"/>
      <c r="W226" s="91" t="str">
        <f t="shared" si="12"/>
        <v/>
      </c>
      <c r="X226" s="7"/>
    </row>
    <row r="227" spans="1:24" ht="14.5" x14ac:dyDescent="0.35">
      <c r="A227" s="7"/>
      <c r="C227" s="7"/>
      <c r="D227" s="13"/>
      <c r="E227"/>
      <c r="F227"/>
      <c r="G227"/>
      <c r="J227" s="12"/>
      <c r="K227" s="12"/>
      <c r="L227" s="12"/>
      <c r="M227" s="12"/>
      <c r="N227" s="12"/>
      <c r="O227" s="12"/>
      <c r="P227" s="12"/>
      <c r="Q227" s="12"/>
      <c r="R227" s="12"/>
      <c r="S227" s="12"/>
      <c r="T227" s="12"/>
      <c r="U227" s="12"/>
      <c r="W227" s="91" t="str">
        <f t="shared" si="12"/>
        <v/>
      </c>
      <c r="X227" s="7"/>
    </row>
    <row r="228" spans="1:24" ht="14.5" x14ac:dyDescent="0.35">
      <c r="A228" s="7"/>
      <c r="C228" s="7"/>
      <c r="D228" s="13"/>
      <c r="E228"/>
      <c r="F228"/>
      <c r="G228"/>
      <c r="J228" s="12"/>
      <c r="K228" s="12"/>
      <c r="L228" s="12"/>
      <c r="M228" s="12"/>
      <c r="N228" s="12"/>
      <c r="O228" s="12"/>
      <c r="P228" s="12"/>
      <c r="Q228" s="12"/>
      <c r="R228" s="12"/>
      <c r="S228" s="12"/>
      <c r="T228" s="12"/>
      <c r="U228" s="12"/>
      <c r="W228" s="91" t="str">
        <f t="shared" si="12"/>
        <v/>
      </c>
      <c r="X228" s="7"/>
    </row>
    <row r="229" spans="1:24" ht="14.5" x14ac:dyDescent="0.35">
      <c r="A229" s="7"/>
      <c r="C229" s="7"/>
      <c r="D229" s="13"/>
      <c r="E229"/>
      <c r="F229"/>
      <c r="G229"/>
      <c r="J229" s="12"/>
      <c r="K229" s="12"/>
      <c r="L229" s="12"/>
      <c r="M229" s="12"/>
      <c r="N229" s="12"/>
      <c r="O229" s="12"/>
      <c r="P229" s="12"/>
      <c r="Q229" s="12"/>
      <c r="R229" s="12"/>
      <c r="S229" s="12"/>
      <c r="T229" s="12"/>
      <c r="U229" s="12"/>
      <c r="W229" s="91" t="str">
        <f t="shared" si="12"/>
        <v/>
      </c>
      <c r="X229" s="7"/>
    </row>
    <row r="230" spans="1:24" ht="14.5" x14ac:dyDescent="0.35">
      <c r="A230" s="7"/>
      <c r="C230" s="7"/>
      <c r="D230" s="13"/>
      <c r="E230"/>
      <c r="F230"/>
      <c r="G230"/>
      <c r="J230" s="12"/>
      <c r="K230" s="12"/>
      <c r="L230" s="12"/>
      <c r="M230" s="12"/>
      <c r="N230" s="12"/>
      <c r="O230" s="12"/>
      <c r="P230" s="12"/>
      <c r="Q230" s="12"/>
      <c r="R230" s="12"/>
      <c r="S230" s="12"/>
      <c r="T230" s="12"/>
      <c r="U230" s="12"/>
      <c r="W230" s="91" t="str">
        <f t="shared" si="12"/>
        <v/>
      </c>
      <c r="X230" s="7"/>
    </row>
    <row r="231" spans="1:24" ht="14.5" x14ac:dyDescent="0.35">
      <c r="A231" s="7"/>
      <c r="C231" s="7"/>
      <c r="D231" s="13"/>
      <c r="E231"/>
      <c r="F231"/>
      <c r="G231"/>
      <c r="J231" s="12"/>
      <c r="K231" s="12"/>
      <c r="L231" s="12"/>
      <c r="M231" s="12"/>
      <c r="N231" s="12"/>
      <c r="O231" s="12"/>
      <c r="P231" s="12"/>
      <c r="Q231" s="12"/>
      <c r="R231" s="12"/>
      <c r="S231" s="12"/>
      <c r="T231" s="12"/>
      <c r="U231" s="12"/>
      <c r="W231" s="91" t="str">
        <f t="shared" si="12"/>
        <v/>
      </c>
      <c r="X231" s="7"/>
    </row>
    <row r="232" spans="1:24" ht="14.5" x14ac:dyDescent="0.35">
      <c r="A232" s="7"/>
      <c r="C232" s="7"/>
      <c r="D232" s="13"/>
      <c r="E232"/>
      <c r="F232"/>
      <c r="G232"/>
      <c r="J232" s="12"/>
      <c r="K232" s="12"/>
      <c r="L232" s="12"/>
      <c r="M232" s="12"/>
      <c r="N232" s="12"/>
      <c r="O232" s="12"/>
      <c r="P232" s="12"/>
      <c r="Q232" s="12"/>
      <c r="R232" s="12"/>
      <c r="S232" s="12"/>
      <c r="T232" s="12"/>
      <c r="U232" s="12"/>
      <c r="W232" s="91" t="str">
        <f t="shared" si="12"/>
        <v/>
      </c>
      <c r="X232" s="7"/>
    </row>
    <row r="233" spans="1:24" ht="14.5" x14ac:dyDescent="0.35">
      <c r="A233" s="7"/>
      <c r="C233" s="7"/>
      <c r="D233" s="13"/>
      <c r="E233"/>
      <c r="F233"/>
      <c r="G233"/>
      <c r="J233" s="12"/>
      <c r="K233" s="12"/>
      <c r="L233" s="12"/>
      <c r="M233" s="12"/>
      <c r="N233" s="12"/>
      <c r="O233" s="12"/>
      <c r="P233" s="12"/>
      <c r="Q233" s="12"/>
      <c r="R233" s="12"/>
      <c r="S233" s="12"/>
      <c r="T233" s="12"/>
      <c r="U233" s="12"/>
      <c r="W233" s="91" t="str">
        <f t="shared" si="12"/>
        <v/>
      </c>
      <c r="X233" s="7"/>
    </row>
    <row r="234" spans="1:24" ht="14.5" x14ac:dyDescent="0.35">
      <c r="A234" s="7"/>
      <c r="C234" s="7"/>
      <c r="D234" s="13"/>
      <c r="E234"/>
      <c r="F234"/>
      <c r="G234"/>
      <c r="J234" s="12"/>
      <c r="K234" s="12"/>
      <c r="L234" s="12"/>
      <c r="M234" s="12"/>
      <c r="N234" s="12"/>
      <c r="O234" s="12"/>
      <c r="P234" s="12"/>
      <c r="Q234" s="12"/>
      <c r="R234" s="12"/>
      <c r="S234" s="12"/>
      <c r="T234" s="12"/>
      <c r="U234" s="12"/>
      <c r="W234" s="91" t="str">
        <f t="shared" si="12"/>
        <v/>
      </c>
      <c r="X234" s="7"/>
    </row>
    <row r="235" spans="1:24" ht="14.5" x14ac:dyDescent="0.35">
      <c r="A235" s="7"/>
      <c r="C235" s="7"/>
      <c r="D235" s="13"/>
      <c r="E235"/>
      <c r="F235"/>
      <c r="G235"/>
      <c r="J235" s="12"/>
      <c r="K235" s="12"/>
      <c r="L235" s="12"/>
      <c r="M235" s="12"/>
      <c r="N235" s="12"/>
      <c r="O235" s="12"/>
      <c r="P235" s="12"/>
      <c r="Q235" s="12"/>
      <c r="R235" s="12"/>
      <c r="S235" s="12"/>
      <c r="T235" s="12"/>
      <c r="U235" s="12"/>
      <c r="W235" s="91" t="str">
        <f t="shared" si="12"/>
        <v/>
      </c>
      <c r="X235" s="7"/>
    </row>
    <row r="236" spans="1:24" ht="14.5" x14ac:dyDescent="0.35">
      <c r="A236" s="7"/>
      <c r="C236" s="7"/>
      <c r="D236" s="13"/>
      <c r="E236"/>
      <c r="F236"/>
      <c r="G236"/>
      <c r="J236" s="12"/>
      <c r="K236" s="12"/>
      <c r="L236" s="12"/>
      <c r="M236" s="12"/>
      <c r="N236" s="12"/>
      <c r="O236" s="12"/>
      <c r="P236" s="12"/>
      <c r="Q236" s="12"/>
      <c r="R236" s="12"/>
      <c r="S236" s="12"/>
      <c r="T236" s="12"/>
      <c r="U236" s="12"/>
      <c r="W236" s="91" t="str">
        <f t="shared" si="12"/>
        <v/>
      </c>
      <c r="X236" s="7"/>
    </row>
    <row r="237" spans="1:24" ht="14.5" x14ac:dyDescent="0.35">
      <c r="A237" s="7"/>
      <c r="C237" s="7"/>
      <c r="D237" s="13"/>
      <c r="E237"/>
      <c r="F237"/>
      <c r="G237"/>
      <c r="J237" s="12"/>
      <c r="K237" s="12"/>
      <c r="L237" s="12"/>
      <c r="M237" s="12"/>
      <c r="N237" s="12"/>
      <c r="O237" s="12"/>
      <c r="P237" s="12"/>
      <c r="Q237" s="12"/>
      <c r="R237" s="12"/>
      <c r="S237" s="12"/>
      <c r="T237" s="12"/>
      <c r="U237" s="12"/>
      <c r="W237" s="91" t="str">
        <f t="shared" si="12"/>
        <v/>
      </c>
      <c r="X237" s="7"/>
    </row>
    <row r="238" spans="1:24" ht="14.5" x14ac:dyDescent="0.35">
      <c r="A238" s="7"/>
      <c r="C238" s="7"/>
      <c r="D238" s="13"/>
      <c r="E238"/>
      <c r="F238"/>
      <c r="G238"/>
      <c r="J238" s="12"/>
      <c r="K238" s="12"/>
      <c r="L238" s="12"/>
      <c r="M238" s="12"/>
      <c r="N238" s="12"/>
      <c r="O238" s="12"/>
      <c r="P238" s="12"/>
      <c r="Q238" s="12"/>
      <c r="R238" s="12"/>
      <c r="S238" s="12"/>
      <c r="T238" s="12"/>
      <c r="U238" s="12"/>
      <c r="W238" s="91" t="str">
        <f t="shared" si="12"/>
        <v/>
      </c>
      <c r="X238" s="7"/>
    </row>
    <row r="239" spans="1:24" ht="14.5" x14ac:dyDescent="0.35">
      <c r="A239" s="7"/>
      <c r="C239" s="7"/>
      <c r="D239" s="13"/>
      <c r="E239"/>
      <c r="F239"/>
      <c r="G239"/>
      <c r="J239" s="12"/>
      <c r="K239" s="12"/>
      <c r="L239" s="12"/>
      <c r="M239" s="12"/>
      <c r="N239" s="12"/>
      <c r="O239" s="12"/>
      <c r="P239" s="12"/>
      <c r="Q239" s="12"/>
      <c r="R239" s="12"/>
      <c r="S239" s="12"/>
      <c r="T239" s="12"/>
      <c r="U239" s="12"/>
      <c r="W239" s="91" t="str">
        <f t="shared" si="12"/>
        <v/>
      </c>
      <c r="X239" s="7"/>
    </row>
    <row r="240" spans="1:24" ht="14.5" x14ac:dyDescent="0.35">
      <c r="A240" s="7"/>
      <c r="C240" s="7"/>
      <c r="D240" s="13"/>
      <c r="E240" s="13"/>
      <c r="F240" s="13"/>
      <c r="G240" s="13"/>
      <c r="J240" s="12"/>
      <c r="K240" s="12"/>
      <c r="L240" s="12"/>
      <c r="M240" s="12"/>
      <c r="N240" s="12"/>
      <c r="O240" s="12"/>
      <c r="P240" s="12"/>
      <c r="Q240" s="12"/>
      <c r="R240" s="12"/>
      <c r="S240" s="12"/>
      <c r="T240" s="12"/>
      <c r="U240" s="12"/>
      <c r="W240" s="91" t="str">
        <f t="shared" si="12"/>
        <v/>
      </c>
      <c r="X240" s="7"/>
    </row>
    <row r="241" spans="1:24" ht="14.5" x14ac:dyDescent="0.35">
      <c r="A241" s="7"/>
      <c r="C241" s="7"/>
      <c r="D241" s="13"/>
      <c r="E241"/>
      <c r="F241"/>
      <c r="G241"/>
      <c r="J241" s="12"/>
      <c r="K241" s="12"/>
      <c r="L241" s="12"/>
      <c r="M241" s="12"/>
      <c r="N241" s="12"/>
      <c r="O241" s="12"/>
      <c r="P241" s="12"/>
      <c r="Q241" s="12"/>
      <c r="R241" s="12"/>
      <c r="S241" s="12"/>
      <c r="T241" s="12"/>
      <c r="U241" s="12"/>
      <c r="W241" s="91" t="str">
        <f t="shared" si="12"/>
        <v/>
      </c>
      <c r="X241" s="7"/>
    </row>
    <row r="242" spans="1:24" ht="14.5" x14ac:dyDescent="0.35">
      <c r="A242" s="7"/>
      <c r="C242" s="7"/>
      <c r="D242" s="13"/>
      <c r="E242"/>
      <c r="F242"/>
      <c r="G242"/>
      <c r="J242" s="12"/>
      <c r="K242" s="12"/>
      <c r="L242" s="12"/>
      <c r="M242" s="12"/>
      <c r="N242" s="12"/>
      <c r="O242" s="12"/>
      <c r="P242" s="12"/>
      <c r="Q242" s="12"/>
      <c r="R242" s="12"/>
      <c r="S242" s="12"/>
      <c r="T242" s="12"/>
      <c r="U242" s="12"/>
      <c r="W242" s="91" t="str">
        <f t="shared" ref="W242:W305" si="13">IFERROR((SUM(J242:U242)/COUNTA(J242:U242))*12+V242,"")</f>
        <v/>
      </c>
      <c r="X242" s="7"/>
    </row>
    <row r="243" spans="1:24" ht="14.5" x14ac:dyDescent="0.35">
      <c r="A243" s="7"/>
      <c r="C243" s="7"/>
      <c r="D243" s="13"/>
      <c r="E243"/>
      <c r="F243"/>
      <c r="G243"/>
      <c r="J243" s="12"/>
      <c r="K243" s="12"/>
      <c r="L243" s="12"/>
      <c r="M243" s="12"/>
      <c r="N243" s="12"/>
      <c r="O243" s="12"/>
      <c r="P243" s="12"/>
      <c r="Q243" s="12"/>
      <c r="R243" s="12"/>
      <c r="S243" s="12"/>
      <c r="T243" s="12"/>
      <c r="U243" s="12"/>
      <c r="W243" s="91" t="str">
        <f t="shared" si="13"/>
        <v/>
      </c>
      <c r="X243" s="7"/>
    </row>
    <row r="244" spans="1:24" ht="14.5" x14ac:dyDescent="0.35">
      <c r="A244" s="7"/>
      <c r="C244" s="7"/>
      <c r="D244" s="13"/>
      <c r="E244"/>
      <c r="F244"/>
      <c r="G244"/>
      <c r="J244" s="12"/>
      <c r="K244" s="12"/>
      <c r="L244" s="12"/>
      <c r="M244" s="12"/>
      <c r="N244" s="12"/>
      <c r="O244" s="12"/>
      <c r="P244" s="12"/>
      <c r="Q244" s="12"/>
      <c r="R244" s="12"/>
      <c r="S244" s="12"/>
      <c r="T244" s="12"/>
      <c r="U244" s="12"/>
      <c r="W244" s="91" t="str">
        <f t="shared" si="13"/>
        <v/>
      </c>
      <c r="X244" s="7"/>
    </row>
    <row r="245" spans="1:24" ht="14.5" x14ac:dyDescent="0.35">
      <c r="A245" s="7"/>
      <c r="C245" s="7"/>
      <c r="D245" s="13"/>
      <c r="E245" s="13"/>
      <c r="F245" s="13"/>
      <c r="G245" s="13"/>
      <c r="J245" s="12"/>
      <c r="K245" s="12"/>
      <c r="L245" s="12"/>
      <c r="M245" s="12"/>
      <c r="N245" s="12"/>
      <c r="O245" s="12"/>
      <c r="P245" s="12"/>
      <c r="Q245" s="12"/>
      <c r="R245" s="12"/>
      <c r="S245" s="12"/>
      <c r="T245" s="12"/>
      <c r="U245" s="12"/>
      <c r="W245" s="91" t="str">
        <f t="shared" si="13"/>
        <v/>
      </c>
      <c r="X245" s="7"/>
    </row>
    <row r="246" spans="1:24" ht="14.5" x14ac:dyDescent="0.35">
      <c r="A246" s="7"/>
      <c r="C246" s="7"/>
      <c r="D246" s="13"/>
      <c r="E246"/>
      <c r="F246"/>
      <c r="G246"/>
      <c r="J246" s="12"/>
      <c r="K246" s="12"/>
      <c r="L246" s="12"/>
      <c r="M246" s="12"/>
      <c r="N246" s="12"/>
      <c r="O246" s="12"/>
      <c r="P246" s="12"/>
      <c r="Q246" s="12"/>
      <c r="R246" s="12"/>
      <c r="S246" s="12"/>
      <c r="T246" s="12"/>
      <c r="U246" s="12"/>
      <c r="W246" s="91" t="str">
        <f t="shared" si="13"/>
        <v/>
      </c>
      <c r="X246" s="7"/>
    </row>
    <row r="247" spans="1:24" ht="14.5" x14ac:dyDescent="0.35">
      <c r="A247" s="7"/>
      <c r="C247" s="7"/>
      <c r="D247" s="13"/>
      <c r="E247" s="13"/>
      <c r="F247" s="13"/>
      <c r="G247" s="13"/>
      <c r="J247" s="12"/>
      <c r="K247" s="12"/>
      <c r="L247" s="12"/>
      <c r="M247" s="12"/>
      <c r="N247" s="12"/>
      <c r="O247" s="12"/>
      <c r="P247" s="12"/>
      <c r="Q247" s="12"/>
      <c r="R247" s="12"/>
      <c r="S247" s="12"/>
      <c r="T247" s="12"/>
      <c r="U247" s="12"/>
      <c r="W247" s="91" t="str">
        <f t="shared" si="13"/>
        <v/>
      </c>
      <c r="X247" s="7"/>
    </row>
    <row r="248" spans="1:24" ht="14.5" x14ac:dyDescent="0.35">
      <c r="A248" s="7"/>
      <c r="C248" s="7"/>
      <c r="D248" s="13"/>
      <c r="E248"/>
      <c r="F248"/>
      <c r="G248"/>
      <c r="J248" s="12"/>
      <c r="K248" s="12"/>
      <c r="L248" s="12"/>
      <c r="M248" s="12"/>
      <c r="N248" s="12"/>
      <c r="O248" s="12"/>
      <c r="P248" s="12"/>
      <c r="Q248" s="12"/>
      <c r="R248" s="12"/>
      <c r="S248" s="12"/>
      <c r="T248" s="12"/>
      <c r="U248" s="12"/>
      <c r="W248" s="91" t="str">
        <f t="shared" si="13"/>
        <v/>
      </c>
      <c r="X248" s="7"/>
    </row>
    <row r="249" spans="1:24" ht="14.5" x14ac:dyDescent="0.35">
      <c r="A249" s="7"/>
      <c r="C249" s="7"/>
      <c r="D249" s="13"/>
      <c r="E249"/>
      <c r="F249"/>
      <c r="G249"/>
      <c r="J249" s="12"/>
      <c r="K249" s="12"/>
      <c r="L249" s="12"/>
      <c r="M249" s="12"/>
      <c r="N249" s="12"/>
      <c r="O249" s="12"/>
      <c r="P249" s="12"/>
      <c r="Q249" s="12"/>
      <c r="R249" s="12"/>
      <c r="S249" s="12"/>
      <c r="T249" s="12"/>
      <c r="U249" s="12"/>
      <c r="W249" s="91" t="str">
        <f t="shared" si="13"/>
        <v/>
      </c>
      <c r="X249" s="7"/>
    </row>
    <row r="250" spans="1:24" ht="14.5" x14ac:dyDescent="0.35">
      <c r="A250" s="7"/>
      <c r="C250" s="7"/>
      <c r="D250" s="13"/>
      <c r="E250"/>
      <c r="F250"/>
      <c r="G250"/>
      <c r="J250" s="12"/>
      <c r="K250" s="12"/>
      <c r="L250" s="12"/>
      <c r="M250" s="12"/>
      <c r="N250" s="12"/>
      <c r="O250" s="12"/>
      <c r="P250" s="12"/>
      <c r="Q250" s="12"/>
      <c r="R250" s="12"/>
      <c r="S250" s="12"/>
      <c r="T250" s="12"/>
      <c r="U250" s="12"/>
      <c r="W250" s="91" t="str">
        <f t="shared" si="13"/>
        <v/>
      </c>
      <c r="X250" s="7"/>
    </row>
    <row r="251" spans="1:24" ht="14.5" x14ac:dyDescent="0.35">
      <c r="A251" s="7"/>
      <c r="C251" s="7"/>
      <c r="D251" s="13"/>
      <c r="E251"/>
      <c r="F251"/>
      <c r="G251"/>
      <c r="J251" s="12"/>
      <c r="K251" s="12"/>
      <c r="L251" s="12"/>
      <c r="M251" s="12"/>
      <c r="N251" s="12"/>
      <c r="O251" s="12"/>
      <c r="P251" s="12"/>
      <c r="Q251" s="12"/>
      <c r="R251" s="12"/>
      <c r="S251" s="12"/>
      <c r="T251" s="12"/>
      <c r="U251" s="12"/>
      <c r="W251" s="91" t="str">
        <f t="shared" si="13"/>
        <v/>
      </c>
      <c r="X251" s="7"/>
    </row>
    <row r="252" spans="1:24" ht="14.5" x14ac:dyDescent="0.35">
      <c r="A252" s="7"/>
      <c r="C252" s="7"/>
      <c r="D252" s="13"/>
      <c r="E252"/>
      <c r="F252"/>
      <c r="G252"/>
      <c r="J252" s="12"/>
      <c r="K252" s="12"/>
      <c r="L252" s="12"/>
      <c r="M252" s="12"/>
      <c r="N252" s="12"/>
      <c r="O252" s="12"/>
      <c r="P252" s="12"/>
      <c r="Q252" s="12"/>
      <c r="R252" s="12"/>
      <c r="S252" s="12"/>
      <c r="T252" s="12"/>
      <c r="U252" s="12"/>
      <c r="W252" s="91" t="str">
        <f t="shared" si="13"/>
        <v/>
      </c>
      <c r="X252" s="7"/>
    </row>
    <row r="253" spans="1:24" ht="14.5" x14ac:dyDescent="0.35">
      <c r="A253" s="7"/>
      <c r="C253" s="7"/>
      <c r="D253" s="13"/>
      <c r="E253" s="13"/>
      <c r="F253" s="13"/>
      <c r="G253" s="13"/>
      <c r="J253" s="12"/>
      <c r="K253" s="12"/>
      <c r="L253" s="12"/>
      <c r="M253" s="12"/>
      <c r="N253" s="12"/>
      <c r="O253" s="12"/>
      <c r="P253" s="12"/>
      <c r="Q253" s="12"/>
      <c r="R253" s="12"/>
      <c r="S253" s="12"/>
      <c r="T253" s="12"/>
      <c r="U253" s="12"/>
      <c r="W253" s="91" t="str">
        <f t="shared" si="13"/>
        <v/>
      </c>
      <c r="X253" s="7"/>
    </row>
    <row r="254" spans="1:24" ht="14.5" x14ac:dyDescent="0.35">
      <c r="A254" s="7"/>
      <c r="C254" s="7"/>
      <c r="D254" s="13"/>
      <c r="E254"/>
      <c r="F254"/>
      <c r="G254"/>
      <c r="J254" s="12"/>
      <c r="K254" s="12"/>
      <c r="L254" s="12"/>
      <c r="M254" s="12"/>
      <c r="N254" s="12"/>
      <c r="O254" s="12"/>
      <c r="P254" s="12"/>
      <c r="Q254" s="12"/>
      <c r="R254" s="12"/>
      <c r="S254" s="12"/>
      <c r="T254" s="12"/>
      <c r="U254" s="12"/>
      <c r="W254" s="91" t="str">
        <f t="shared" si="13"/>
        <v/>
      </c>
      <c r="X254" s="7"/>
    </row>
    <row r="255" spans="1:24" ht="14.5" x14ac:dyDescent="0.35">
      <c r="A255" s="7"/>
      <c r="C255" s="7"/>
      <c r="D255" s="13"/>
      <c r="E255"/>
      <c r="F255"/>
      <c r="G255"/>
      <c r="J255" s="12"/>
      <c r="K255" s="12"/>
      <c r="L255" s="12"/>
      <c r="M255" s="12"/>
      <c r="N255" s="12"/>
      <c r="O255" s="12"/>
      <c r="P255" s="12"/>
      <c r="Q255" s="12"/>
      <c r="R255" s="12"/>
      <c r="S255" s="12"/>
      <c r="T255" s="12"/>
      <c r="U255" s="12"/>
      <c r="W255" s="91" t="str">
        <f t="shared" si="13"/>
        <v/>
      </c>
      <c r="X255" s="7"/>
    </row>
    <row r="256" spans="1:24" ht="14.5" x14ac:dyDescent="0.35">
      <c r="A256" s="7"/>
      <c r="C256" s="7"/>
      <c r="D256" s="13"/>
      <c r="E256"/>
      <c r="F256"/>
      <c r="G256"/>
      <c r="J256" s="12"/>
      <c r="K256" s="12"/>
      <c r="L256" s="12"/>
      <c r="M256" s="12"/>
      <c r="N256" s="12"/>
      <c r="O256" s="12"/>
      <c r="P256" s="12"/>
      <c r="Q256" s="12"/>
      <c r="R256" s="12"/>
      <c r="S256" s="12"/>
      <c r="T256" s="12"/>
      <c r="U256" s="12"/>
      <c r="W256" s="91" t="str">
        <f t="shared" si="13"/>
        <v/>
      </c>
      <c r="X256" s="7"/>
    </row>
    <row r="257" spans="1:24" ht="14.5" x14ac:dyDescent="0.35">
      <c r="A257" s="7"/>
      <c r="C257" s="7"/>
      <c r="D257" s="13"/>
      <c r="E257" s="13"/>
      <c r="F257" s="13"/>
      <c r="G257" s="13"/>
      <c r="J257" s="12"/>
      <c r="K257" s="12"/>
      <c r="L257" s="12"/>
      <c r="M257" s="12"/>
      <c r="N257" s="12"/>
      <c r="O257" s="12"/>
      <c r="P257" s="12"/>
      <c r="Q257" s="12"/>
      <c r="R257" s="12"/>
      <c r="S257" s="12"/>
      <c r="T257" s="12"/>
      <c r="U257" s="12"/>
      <c r="W257" s="91" t="str">
        <f t="shared" si="13"/>
        <v/>
      </c>
      <c r="X257" s="7"/>
    </row>
    <row r="258" spans="1:24" ht="14.5" x14ac:dyDescent="0.35">
      <c r="A258" s="7"/>
      <c r="C258" s="7"/>
      <c r="D258" s="13"/>
      <c r="E258"/>
      <c r="F258"/>
      <c r="G258"/>
      <c r="J258" s="12"/>
      <c r="K258" s="12"/>
      <c r="L258" s="12"/>
      <c r="M258" s="12"/>
      <c r="N258" s="12"/>
      <c r="O258" s="12"/>
      <c r="P258" s="12"/>
      <c r="Q258" s="12"/>
      <c r="R258" s="12"/>
      <c r="S258" s="12"/>
      <c r="T258" s="12"/>
      <c r="U258" s="12"/>
      <c r="W258" s="91" t="str">
        <f t="shared" si="13"/>
        <v/>
      </c>
      <c r="X258" s="7"/>
    </row>
    <row r="259" spans="1:24" ht="14.5" x14ac:dyDescent="0.35">
      <c r="A259" s="7"/>
      <c r="C259" s="7"/>
      <c r="D259" s="13"/>
      <c r="E259" s="13"/>
      <c r="F259" s="13"/>
      <c r="G259" s="13"/>
      <c r="J259" s="12"/>
      <c r="K259" s="12"/>
      <c r="L259" s="12"/>
      <c r="M259" s="12"/>
      <c r="N259" s="12"/>
      <c r="O259" s="12"/>
      <c r="P259" s="12"/>
      <c r="Q259" s="12"/>
      <c r="R259" s="12"/>
      <c r="S259" s="12"/>
      <c r="T259" s="12"/>
      <c r="U259" s="12"/>
      <c r="W259" s="91" t="str">
        <f t="shared" si="13"/>
        <v/>
      </c>
      <c r="X259" s="7"/>
    </row>
    <row r="260" spans="1:24" ht="14.5" x14ac:dyDescent="0.35">
      <c r="A260" s="7"/>
      <c r="C260" s="7"/>
      <c r="D260" s="13"/>
      <c r="E260"/>
      <c r="F260"/>
      <c r="G260"/>
      <c r="J260" s="12"/>
      <c r="K260" s="12"/>
      <c r="L260" s="12"/>
      <c r="M260" s="12"/>
      <c r="N260" s="12"/>
      <c r="O260" s="12"/>
      <c r="P260" s="12"/>
      <c r="Q260" s="12"/>
      <c r="R260" s="12"/>
      <c r="S260" s="12"/>
      <c r="T260" s="12"/>
      <c r="U260" s="12"/>
      <c r="W260" s="91" t="str">
        <f t="shared" si="13"/>
        <v/>
      </c>
      <c r="X260" s="7"/>
    </row>
    <row r="261" spans="1:24" ht="14.5" x14ac:dyDescent="0.35">
      <c r="A261" s="7"/>
      <c r="C261" s="7"/>
      <c r="D261" s="13"/>
      <c r="E261"/>
      <c r="F261"/>
      <c r="G261"/>
      <c r="J261" s="12"/>
      <c r="K261" s="12"/>
      <c r="L261" s="12"/>
      <c r="M261" s="12"/>
      <c r="N261" s="12"/>
      <c r="O261" s="12"/>
      <c r="P261" s="12"/>
      <c r="Q261" s="12"/>
      <c r="R261" s="12"/>
      <c r="S261" s="12"/>
      <c r="T261" s="12"/>
      <c r="U261" s="12"/>
      <c r="W261" s="91" t="str">
        <f t="shared" si="13"/>
        <v/>
      </c>
      <c r="X261" s="7"/>
    </row>
    <row r="262" spans="1:24" ht="14.5" x14ac:dyDescent="0.35">
      <c r="A262" s="7"/>
      <c r="C262" s="7"/>
      <c r="D262" s="13"/>
      <c r="E262" s="13"/>
      <c r="F262" s="13"/>
      <c r="G262" s="13"/>
      <c r="J262" s="12"/>
      <c r="K262" s="12"/>
      <c r="L262" s="12"/>
      <c r="M262" s="12"/>
      <c r="N262" s="12"/>
      <c r="O262" s="12"/>
      <c r="P262" s="12"/>
      <c r="Q262" s="12"/>
      <c r="R262" s="12"/>
      <c r="S262" s="12"/>
      <c r="T262" s="12"/>
      <c r="U262" s="12"/>
      <c r="W262" s="91" t="str">
        <f t="shared" si="13"/>
        <v/>
      </c>
      <c r="X262" s="7"/>
    </row>
    <row r="263" spans="1:24" ht="14.5" x14ac:dyDescent="0.35">
      <c r="A263" s="7"/>
      <c r="C263" s="7"/>
      <c r="D263" s="13"/>
      <c r="E263"/>
      <c r="F263"/>
      <c r="G263"/>
      <c r="J263" s="12"/>
      <c r="K263" s="12"/>
      <c r="L263" s="12"/>
      <c r="M263" s="12"/>
      <c r="N263" s="12"/>
      <c r="O263" s="12"/>
      <c r="P263" s="12"/>
      <c r="Q263" s="12"/>
      <c r="R263" s="12"/>
      <c r="S263" s="12"/>
      <c r="T263" s="12"/>
      <c r="U263" s="12"/>
      <c r="W263" s="91" t="str">
        <f t="shared" si="13"/>
        <v/>
      </c>
      <c r="X263" s="7"/>
    </row>
    <row r="264" spans="1:24" ht="14.5" x14ac:dyDescent="0.35">
      <c r="A264" s="7"/>
      <c r="C264" s="7"/>
      <c r="D264" s="13"/>
      <c r="E264"/>
      <c r="F264"/>
      <c r="G264"/>
      <c r="J264" s="12"/>
      <c r="K264" s="12"/>
      <c r="L264" s="12"/>
      <c r="M264" s="12"/>
      <c r="N264" s="12"/>
      <c r="O264" s="12"/>
      <c r="P264" s="12"/>
      <c r="Q264" s="12"/>
      <c r="R264" s="12"/>
      <c r="S264" s="12"/>
      <c r="T264" s="12"/>
      <c r="U264" s="12"/>
      <c r="W264" s="91" t="str">
        <f t="shared" si="13"/>
        <v/>
      </c>
      <c r="X264" s="7"/>
    </row>
    <row r="265" spans="1:24" ht="14.5" x14ac:dyDescent="0.35">
      <c r="A265" s="7"/>
      <c r="C265" s="7"/>
      <c r="D265" s="13"/>
      <c r="E265"/>
      <c r="F265"/>
      <c r="G265"/>
      <c r="J265" s="12"/>
      <c r="K265" s="12"/>
      <c r="L265" s="12"/>
      <c r="M265" s="12"/>
      <c r="N265" s="12"/>
      <c r="O265" s="12"/>
      <c r="P265" s="12"/>
      <c r="Q265" s="12"/>
      <c r="R265" s="12"/>
      <c r="S265" s="12"/>
      <c r="T265" s="12"/>
      <c r="U265" s="12"/>
      <c r="W265" s="91" t="str">
        <f t="shared" si="13"/>
        <v/>
      </c>
      <c r="X265" s="7"/>
    </row>
    <row r="266" spans="1:24" ht="14.5" x14ac:dyDescent="0.35">
      <c r="A266" s="7"/>
      <c r="C266" s="7"/>
      <c r="D266" s="13"/>
      <c r="E266"/>
      <c r="F266"/>
      <c r="G266"/>
      <c r="J266" s="12"/>
      <c r="K266" s="12"/>
      <c r="L266" s="12"/>
      <c r="M266" s="12"/>
      <c r="N266" s="12"/>
      <c r="O266" s="12"/>
      <c r="P266" s="12"/>
      <c r="Q266" s="12"/>
      <c r="R266" s="12"/>
      <c r="S266" s="12"/>
      <c r="T266" s="12"/>
      <c r="U266" s="12"/>
      <c r="W266" s="91" t="str">
        <f t="shared" si="13"/>
        <v/>
      </c>
      <c r="X266" s="7"/>
    </row>
    <row r="267" spans="1:24" ht="14.5" x14ac:dyDescent="0.35">
      <c r="A267" s="7"/>
      <c r="C267" s="7"/>
      <c r="D267" s="13"/>
      <c r="E267" s="13"/>
      <c r="F267" s="13"/>
      <c r="G267" s="13"/>
      <c r="J267" s="12"/>
      <c r="K267" s="12"/>
      <c r="L267" s="12"/>
      <c r="M267" s="12"/>
      <c r="N267" s="12"/>
      <c r="O267" s="12"/>
      <c r="P267" s="12"/>
      <c r="Q267" s="12"/>
      <c r="R267" s="12"/>
      <c r="S267" s="12"/>
      <c r="T267" s="12"/>
      <c r="U267" s="12"/>
      <c r="W267" s="91" t="str">
        <f t="shared" si="13"/>
        <v/>
      </c>
      <c r="X267" s="7"/>
    </row>
    <row r="268" spans="1:24" ht="14.5" x14ac:dyDescent="0.35">
      <c r="A268" s="7"/>
      <c r="C268" s="7"/>
      <c r="D268" s="13"/>
      <c r="E268"/>
      <c r="F268"/>
      <c r="G268"/>
      <c r="J268" s="12"/>
      <c r="K268" s="12"/>
      <c r="L268" s="12"/>
      <c r="M268" s="12"/>
      <c r="N268" s="12"/>
      <c r="O268" s="12"/>
      <c r="P268" s="12"/>
      <c r="Q268" s="12"/>
      <c r="R268" s="12"/>
      <c r="S268" s="12"/>
      <c r="T268" s="12"/>
      <c r="U268" s="12"/>
      <c r="W268" s="91" t="str">
        <f t="shared" si="13"/>
        <v/>
      </c>
      <c r="X268" s="7"/>
    </row>
    <row r="269" spans="1:24" ht="14.5" x14ac:dyDescent="0.35">
      <c r="A269" s="7"/>
      <c r="C269" s="7"/>
      <c r="D269" s="13"/>
      <c r="E269"/>
      <c r="F269"/>
      <c r="G269"/>
      <c r="J269" s="12"/>
      <c r="K269" s="12"/>
      <c r="L269" s="12"/>
      <c r="M269" s="12"/>
      <c r="N269" s="12"/>
      <c r="O269" s="12"/>
      <c r="P269" s="12"/>
      <c r="Q269" s="12"/>
      <c r="R269" s="12"/>
      <c r="S269" s="12"/>
      <c r="T269" s="12"/>
      <c r="U269" s="12"/>
      <c r="W269" s="91" t="str">
        <f t="shared" si="13"/>
        <v/>
      </c>
      <c r="X269" s="7"/>
    </row>
    <row r="270" spans="1:24" ht="14.5" x14ac:dyDescent="0.35">
      <c r="A270" s="7"/>
      <c r="C270" s="7"/>
      <c r="D270" s="13"/>
      <c r="E270"/>
      <c r="F270"/>
      <c r="G270"/>
      <c r="J270" s="12"/>
      <c r="K270" s="12"/>
      <c r="L270" s="12"/>
      <c r="M270" s="12"/>
      <c r="N270" s="12"/>
      <c r="O270" s="12"/>
      <c r="P270" s="12"/>
      <c r="Q270" s="12"/>
      <c r="R270" s="12"/>
      <c r="S270" s="12"/>
      <c r="T270" s="12"/>
      <c r="U270" s="12"/>
      <c r="W270" s="91" t="str">
        <f t="shared" si="13"/>
        <v/>
      </c>
      <c r="X270" s="7"/>
    </row>
    <row r="271" spans="1:24" ht="14.5" x14ac:dyDescent="0.35">
      <c r="A271" s="7"/>
      <c r="C271" s="7"/>
      <c r="D271" s="13"/>
      <c r="E271" s="13"/>
      <c r="F271" s="13"/>
      <c r="G271" s="13"/>
      <c r="J271" s="12"/>
      <c r="K271" s="12"/>
      <c r="L271" s="12"/>
      <c r="M271" s="12"/>
      <c r="N271" s="12"/>
      <c r="O271" s="12"/>
      <c r="P271" s="12"/>
      <c r="Q271" s="12"/>
      <c r="R271" s="12"/>
      <c r="S271" s="12"/>
      <c r="T271" s="12"/>
      <c r="U271" s="12"/>
      <c r="W271" s="91" t="str">
        <f t="shared" si="13"/>
        <v/>
      </c>
      <c r="X271" s="7"/>
    </row>
    <row r="272" spans="1:24" ht="14.5" x14ac:dyDescent="0.35">
      <c r="A272" s="7"/>
      <c r="C272" s="7"/>
      <c r="D272" s="13"/>
      <c r="E272"/>
      <c r="F272"/>
      <c r="G272"/>
      <c r="J272" s="12"/>
      <c r="K272" s="12"/>
      <c r="L272" s="12"/>
      <c r="M272" s="12"/>
      <c r="N272" s="12"/>
      <c r="O272" s="12"/>
      <c r="P272" s="12"/>
      <c r="Q272" s="12"/>
      <c r="R272" s="12"/>
      <c r="S272" s="12"/>
      <c r="T272" s="12"/>
      <c r="U272" s="12"/>
      <c r="W272" s="91" t="str">
        <f t="shared" si="13"/>
        <v/>
      </c>
      <c r="X272" s="7"/>
    </row>
    <row r="273" spans="1:24" ht="14.5" x14ac:dyDescent="0.35">
      <c r="A273" s="7"/>
      <c r="C273" s="7"/>
      <c r="D273" s="13"/>
      <c r="E273"/>
      <c r="F273"/>
      <c r="G273"/>
      <c r="J273" s="12"/>
      <c r="K273" s="12"/>
      <c r="L273" s="12"/>
      <c r="M273" s="12"/>
      <c r="N273" s="12"/>
      <c r="O273" s="12"/>
      <c r="P273" s="12"/>
      <c r="Q273" s="12"/>
      <c r="R273" s="12"/>
      <c r="S273" s="12"/>
      <c r="T273" s="12"/>
      <c r="U273" s="12"/>
      <c r="W273" s="91" t="str">
        <f t="shared" si="13"/>
        <v/>
      </c>
      <c r="X273" s="7"/>
    </row>
    <row r="274" spans="1:24" ht="14.5" x14ac:dyDescent="0.35">
      <c r="A274" s="7"/>
      <c r="C274" s="7"/>
      <c r="D274" s="13"/>
      <c r="E274"/>
      <c r="F274"/>
      <c r="G274"/>
      <c r="J274" s="12"/>
      <c r="K274" s="12"/>
      <c r="L274" s="12"/>
      <c r="M274" s="12"/>
      <c r="N274" s="12"/>
      <c r="O274" s="12"/>
      <c r="P274" s="12"/>
      <c r="Q274" s="12"/>
      <c r="R274" s="12"/>
      <c r="S274" s="12"/>
      <c r="T274" s="12"/>
      <c r="U274" s="12"/>
      <c r="W274" s="91" t="str">
        <f t="shared" si="13"/>
        <v/>
      </c>
      <c r="X274" s="7"/>
    </row>
    <row r="275" spans="1:24" ht="14.5" x14ac:dyDescent="0.35">
      <c r="A275" s="7"/>
      <c r="C275" s="7"/>
      <c r="D275" s="13"/>
      <c r="E275" s="13"/>
      <c r="F275" s="13"/>
      <c r="G275" s="13"/>
      <c r="J275" s="12"/>
      <c r="K275" s="12"/>
      <c r="L275" s="12"/>
      <c r="M275" s="12"/>
      <c r="N275" s="12"/>
      <c r="O275" s="12"/>
      <c r="P275" s="12"/>
      <c r="Q275" s="12"/>
      <c r="R275" s="12"/>
      <c r="S275" s="12"/>
      <c r="T275" s="12"/>
      <c r="U275" s="12"/>
      <c r="W275" s="91" t="str">
        <f t="shared" si="13"/>
        <v/>
      </c>
      <c r="X275" s="7"/>
    </row>
    <row r="276" spans="1:24" ht="14.5" x14ac:dyDescent="0.35">
      <c r="A276" s="7"/>
      <c r="C276" s="7"/>
      <c r="D276" s="13"/>
      <c r="E276" s="13"/>
      <c r="F276" s="13"/>
      <c r="G276" s="13"/>
      <c r="J276" s="12"/>
      <c r="K276" s="12"/>
      <c r="L276" s="12"/>
      <c r="M276" s="12"/>
      <c r="N276" s="12"/>
      <c r="O276" s="12"/>
      <c r="P276" s="12"/>
      <c r="Q276" s="12"/>
      <c r="R276" s="12"/>
      <c r="S276" s="12"/>
      <c r="T276" s="12"/>
      <c r="U276" s="12"/>
      <c r="W276" s="91" t="str">
        <f t="shared" si="13"/>
        <v/>
      </c>
      <c r="X276" s="7"/>
    </row>
    <row r="277" spans="1:24" ht="14.5" x14ac:dyDescent="0.35">
      <c r="A277" s="7"/>
      <c r="C277" s="7"/>
      <c r="D277" s="13"/>
      <c r="E277" s="13"/>
      <c r="F277" s="13"/>
      <c r="G277" s="13"/>
      <c r="J277" s="12"/>
      <c r="K277" s="12"/>
      <c r="L277" s="12"/>
      <c r="M277" s="12"/>
      <c r="N277" s="12"/>
      <c r="O277" s="12"/>
      <c r="P277" s="12"/>
      <c r="Q277" s="12"/>
      <c r="R277" s="12"/>
      <c r="S277" s="12"/>
      <c r="T277" s="12"/>
      <c r="U277" s="12"/>
      <c r="W277" s="91" t="str">
        <f t="shared" si="13"/>
        <v/>
      </c>
      <c r="X277" s="7"/>
    </row>
    <row r="278" spans="1:24" ht="14.5" x14ac:dyDescent="0.35">
      <c r="A278" s="7"/>
      <c r="C278" s="7"/>
      <c r="D278" s="13"/>
      <c r="E278"/>
      <c r="F278"/>
      <c r="G278"/>
      <c r="J278" s="12"/>
      <c r="K278" s="12"/>
      <c r="L278" s="12"/>
      <c r="M278" s="12"/>
      <c r="N278" s="12"/>
      <c r="O278" s="12"/>
      <c r="P278" s="12"/>
      <c r="Q278" s="12"/>
      <c r="R278" s="12"/>
      <c r="S278" s="12"/>
      <c r="T278" s="12"/>
      <c r="U278" s="12"/>
      <c r="W278" s="91" t="str">
        <f t="shared" si="13"/>
        <v/>
      </c>
      <c r="X278" s="7"/>
    </row>
    <row r="279" spans="1:24" ht="14.5" x14ac:dyDescent="0.35">
      <c r="A279" s="7"/>
      <c r="C279" s="7"/>
      <c r="D279" s="13"/>
      <c r="E279"/>
      <c r="F279"/>
      <c r="G279"/>
      <c r="J279" s="12"/>
      <c r="K279" s="12"/>
      <c r="L279" s="12"/>
      <c r="M279" s="12"/>
      <c r="N279" s="12"/>
      <c r="O279" s="12"/>
      <c r="P279" s="12"/>
      <c r="Q279" s="12"/>
      <c r="R279" s="12"/>
      <c r="S279" s="12"/>
      <c r="T279" s="12"/>
      <c r="U279" s="12"/>
      <c r="W279" s="91" t="str">
        <f t="shared" si="13"/>
        <v/>
      </c>
      <c r="X279" s="7"/>
    </row>
    <row r="280" spans="1:24" ht="14.5" x14ac:dyDescent="0.35">
      <c r="A280" s="7"/>
      <c r="C280" s="7"/>
      <c r="D280" s="13"/>
      <c r="E280"/>
      <c r="F280"/>
      <c r="G280"/>
      <c r="J280" s="12"/>
      <c r="K280" s="12"/>
      <c r="L280" s="12"/>
      <c r="M280" s="12"/>
      <c r="N280" s="12"/>
      <c r="O280" s="12"/>
      <c r="P280" s="12"/>
      <c r="Q280" s="12"/>
      <c r="R280" s="12"/>
      <c r="S280" s="12"/>
      <c r="T280" s="12"/>
      <c r="U280" s="12"/>
      <c r="W280" s="91" t="str">
        <f t="shared" si="13"/>
        <v/>
      </c>
      <c r="X280" s="7"/>
    </row>
    <row r="281" spans="1:24" ht="14.5" x14ac:dyDescent="0.35">
      <c r="A281" s="7"/>
      <c r="C281" s="7"/>
      <c r="D281" s="13"/>
      <c r="E281"/>
      <c r="F281"/>
      <c r="G281"/>
      <c r="J281" s="12"/>
      <c r="K281" s="12"/>
      <c r="L281" s="12"/>
      <c r="M281" s="12"/>
      <c r="N281" s="12"/>
      <c r="O281" s="12"/>
      <c r="P281" s="12"/>
      <c r="Q281" s="12"/>
      <c r="R281" s="12"/>
      <c r="S281" s="12"/>
      <c r="T281" s="12"/>
      <c r="U281" s="12"/>
      <c r="W281" s="91" t="str">
        <f t="shared" si="13"/>
        <v/>
      </c>
      <c r="X281" s="7"/>
    </row>
    <row r="282" spans="1:24" ht="14.5" x14ac:dyDescent="0.35">
      <c r="A282" s="7"/>
      <c r="C282" s="7"/>
      <c r="D282" s="13"/>
      <c r="E282"/>
      <c r="F282"/>
      <c r="G282"/>
      <c r="J282" s="12"/>
      <c r="K282" s="12"/>
      <c r="L282" s="12"/>
      <c r="M282" s="12"/>
      <c r="N282" s="12"/>
      <c r="O282" s="12"/>
      <c r="P282" s="12"/>
      <c r="Q282" s="12"/>
      <c r="R282" s="12"/>
      <c r="S282" s="12"/>
      <c r="T282" s="12"/>
      <c r="U282" s="12"/>
      <c r="W282" s="91" t="str">
        <f t="shared" si="13"/>
        <v/>
      </c>
      <c r="X282" s="7"/>
    </row>
    <row r="283" spans="1:24" ht="14.5" x14ac:dyDescent="0.35">
      <c r="A283" s="7"/>
      <c r="C283" s="7"/>
      <c r="D283" s="13"/>
      <c r="E283"/>
      <c r="F283"/>
      <c r="G283"/>
      <c r="J283" s="12"/>
      <c r="K283" s="12"/>
      <c r="L283" s="12"/>
      <c r="M283" s="12"/>
      <c r="N283" s="12"/>
      <c r="O283" s="12"/>
      <c r="P283" s="12"/>
      <c r="Q283" s="12"/>
      <c r="R283" s="12"/>
      <c r="S283" s="12"/>
      <c r="T283" s="12"/>
      <c r="U283" s="12"/>
      <c r="W283" s="91" t="str">
        <f t="shared" si="13"/>
        <v/>
      </c>
      <c r="X283" s="7"/>
    </row>
    <row r="284" spans="1:24" ht="14.5" x14ac:dyDescent="0.35">
      <c r="A284" s="7"/>
      <c r="C284" s="7"/>
      <c r="D284" s="13"/>
      <c r="E284"/>
      <c r="F284"/>
      <c r="G284"/>
      <c r="J284" s="12"/>
      <c r="K284" s="12"/>
      <c r="L284" s="12"/>
      <c r="M284" s="12"/>
      <c r="N284" s="12"/>
      <c r="O284" s="12"/>
      <c r="P284" s="12"/>
      <c r="Q284" s="12"/>
      <c r="R284" s="12"/>
      <c r="S284" s="12"/>
      <c r="T284" s="12"/>
      <c r="U284" s="12"/>
      <c r="W284" s="91" t="str">
        <f t="shared" si="13"/>
        <v/>
      </c>
      <c r="X284" s="7"/>
    </row>
    <row r="285" spans="1:24" ht="14.5" x14ac:dyDescent="0.35">
      <c r="A285" s="7"/>
      <c r="C285" s="7"/>
      <c r="D285" s="13"/>
      <c r="E285"/>
      <c r="F285"/>
      <c r="G285"/>
      <c r="J285" s="12"/>
      <c r="K285" s="12"/>
      <c r="L285" s="12"/>
      <c r="M285" s="12"/>
      <c r="N285" s="12"/>
      <c r="O285" s="12"/>
      <c r="P285" s="12"/>
      <c r="Q285" s="12"/>
      <c r="R285" s="12"/>
      <c r="S285" s="12"/>
      <c r="T285" s="12"/>
      <c r="U285" s="12"/>
      <c r="W285" s="91" t="str">
        <f t="shared" si="13"/>
        <v/>
      </c>
      <c r="X285" s="7"/>
    </row>
    <row r="286" spans="1:24" ht="14.5" x14ac:dyDescent="0.35">
      <c r="A286" s="7"/>
      <c r="C286" s="7"/>
      <c r="D286" s="13"/>
      <c r="E286"/>
      <c r="F286"/>
      <c r="G286"/>
      <c r="J286" s="12"/>
      <c r="K286" s="12"/>
      <c r="L286" s="12"/>
      <c r="M286" s="12"/>
      <c r="N286" s="12"/>
      <c r="O286" s="12"/>
      <c r="P286" s="12"/>
      <c r="Q286" s="12"/>
      <c r="R286" s="12"/>
      <c r="S286" s="12"/>
      <c r="T286" s="12"/>
      <c r="U286" s="12"/>
      <c r="W286" s="91" t="str">
        <f t="shared" si="13"/>
        <v/>
      </c>
      <c r="X286" s="7"/>
    </row>
    <row r="287" spans="1:24" ht="14.5" x14ac:dyDescent="0.35">
      <c r="A287" s="7"/>
      <c r="C287" s="7"/>
      <c r="D287" s="13"/>
      <c r="E287" s="13"/>
      <c r="F287" s="13"/>
      <c r="G287" s="13"/>
      <c r="J287" s="12"/>
      <c r="K287" s="12"/>
      <c r="L287" s="12"/>
      <c r="M287" s="12"/>
      <c r="N287" s="12"/>
      <c r="O287" s="12"/>
      <c r="P287" s="12"/>
      <c r="Q287" s="12"/>
      <c r="R287" s="12"/>
      <c r="S287" s="12"/>
      <c r="T287" s="12"/>
      <c r="U287" s="12"/>
      <c r="W287" s="91" t="str">
        <f t="shared" si="13"/>
        <v/>
      </c>
      <c r="X287" s="7"/>
    </row>
    <row r="288" spans="1:24" ht="14.5" x14ac:dyDescent="0.35">
      <c r="A288" s="7"/>
      <c r="C288" s="7"/>
      <c r="D288" s="13"/>
      <c r="E288"/>
      <c r="F288"/>
      <c r="G288"/>
      <c r="J288" s="12"/>
      <c r="K288" s="12"/>
      <c r="L288" s="12"/>
      <c r="M288" s="12"/>
      <c r="N288" s="12"/>
      <c r="O288" s="12"/>
      <c r="P288" s="12"/>
      <c r="Q288" s="12"/>
      <c r="R288" s="12"/>
      <c r="S288" s="12"/>
      <c r="T288" s="12"/>
      <c r="U288" s="12"/>
      <c r="W288" s="91" t="str">
        <f t="shared" si="13"/>
        <v/>
      </c>
      <c r="X288" s="7"/>
    </row>
    <row r="289" spans="1:24" ht="14.5" x14ac:dyDescent="0.35">
      <c r="A289" s="7"/>
      <c r="C289" s="7"/>
      <c r="D289" s="13"/>
      <c r="E289"/>
      <c r="F289"/>
      <c r="G289"/>
      <c r="J289" s="12"/>
      <c r="K289" s="12"/>
      <c r="L289" s="12"/>
      <c r="M289" s="12"/>
      <c r="N289" s="12"/>
      <c r="O289" s="12"/>
      <c r="P289" s="12"/>
      <c r="Q289" s="12"/>
      <c r="R289" s="12"/>
      <c r="S289" s="12"/>
      <c r="T289" s="12"/>
      <c r="U289" s="12"/>
      <c r="W289" s="91" t="str">
        <f t="shared" si="13"/>
        <v/>
      </c>
      <c r="X289" s="7"/>
    </row>
    <row r="290" spans="1:24" ht="14.5" x14ac:dyDescent="0.35">
      <c r="A290" s="7"/>
      <c r="C290" s="7"/>
      <c r="D290" s="13"/>
      <c r="E290"/>
      <c r="F290"/>
      <c r="G290"/>
      <c r="J290" s="12"/>
      <c r="K290" s="12"/>
      <c r="L290" s="12"/>
      <c r="M290" s="12"/>
      <c r="N290" s="12"/>
      <c r="O290" s="12"/>
      <c r="P290" s="12"/>
      <c r="Q290" s="12"/>
      <c r="R290" s="12"/>
      <c r="S290" s="12"/>
      <c r="T290" s="12"/>
      <c r="U290" s="12"/>
      <c r="W290" s="91" t="str">
        <f t="shared" si="13"/>
        <v/>
      </c>
      <c r="X290" s="7"/>
    </row>
    <row r="291" spans="1:24" ht="14.5" x14ac:dyDescent="0.35">
      <c r="A291" s="7"/>
      <c r="C291" s="7"/>
      <c r="D291" s="13"/>
      <c r="E291"/>
      <c r="F291"/>
      <c r="G291"/>
      <c r="J291" s="12"/>
      <c r="K291" s="12"/>
      <c r="L291" s="12"/>
      <c r="M291" s="12"/>
      <c r="N291" s="12"/>
      <c r="O291" s="12"/>
      <c r="P291" s="12"/>
      <c r="Q291" s="12"/>
      <c r="R291" s="12"/>
      <c r="S291" s="12"/>
      <c r="T291" s="12"/>
      <c r="U291" s="12"/>
      <c r="W291" s="91" t="str">
        <f t="shared" si="13"/>
        <v/>
      </c>
      <c r="X291" s="7"/>
    </row>
    <row r="292" spans="1:24" ht="14.5" x14ac:dyDescent="0.35">
      <c r="A292" s="7"/>
      <c r="C292" s="7"/>
      <c r="D292" s="13"/>
      <c r="E292"/>
      <c r="F292"/>
      <c r="G292"/>
      <c r="J292" s="12"/>
      <c r="K292" s="12"/>
      <c r="L292" s="12"/>
      <c r="M292" s="12"/>
      <c r="N292" s="12"/>
      <c r="O292" s="12"/>
      <c r="P292" s="12"/>
      <c r="Q292" s="12"/>
      <c r="R292" s="12"/>
      <c r="S292" s="12"/>
      <c r="T292" s="12"/>
      <c r="U292" s="12"/>
      <c r="W292" s="91" t="str">
        <f t="shared" si="13"/>
        <v/>
      </c>
      <c r="X292" s="7"/>
    </row>
    <row r="293" spans="1:24" ht="14.5" x14ac:dyDescent="0.35">
      <c r="A293" s="7"/>
      <c r="C293" s="7"/>
      <c r="D293" s="13"/>
      <c r="E293"/>
      <c r="F293"/>
      <c r="G293"/>
      <c r="J293" s="12"/>
      <c r="K293" s="12"/>
      <c r="L293" s="12"/>
      <c r="M293" s="12"/>
      <c r="N293" s="12"/>
      <c r="O293" s="12"/>
      <c r="P293" s="12"/>
      <c r="Q293" s="12"/>
      <c r="R293" s="12"/>
      <c r="S293" s="12"/>
      <c r="T293" s="12"/>
      <c r="U293" s="12"/>
      <c r="W293" s="91" t="str">
        <f t="shared" si="13"/>
        <v/>
      </c>
      <c r="X293" s="7"/>
    </row>
    <row r="294" spans="1:24" ht="14.5" x14ac:dyDescent="0.35">
      <c r="A294" s="7"/>
      <c r="C294" s="7"/>
      <c r="D294" s="13"/>
      <c r="E294"/>
      <c r="F294"/>
      <c r="G294"/>
      <c r="J294" s="12"/>
      <c r="K294" s="12"/>
      <c r="L294" s="12"/>
      <c r="M294" s="12"/>
      <c r="N294" s="12"/>
      <c r="O294" s="12"/>
      <c r="P294" s="12"/>
      <c r="Q294" s="12"/>
      <c r="R294" s="12"/>
      <c r="S294" s="12"/>
      <c r="T294" s="12"/>
      <c r="U294" s="12"/>
      <c r="W294" s="91" t="str">
        <f t="shared" si="13"/>
        <v/>
      </c>
      <c r="X294" s="7"/>
    </row>
    <row r="295" spans="1:24" ht="14.5" x14ac:dyDescent="0.35">
      <c r="A295" s="7"/>
      <c r="C295" s="7"/>
      <c r="D295" s="13"/>
      <c r="E295"/>
      <c r="F295"/>
      <c r="G295"/>
      <c r="J295" s="12"/>
      <c r="K295" s="12"/>
      <c r="L295" s="12"/>
      <c r="M295" s="12"/>
      <c r="N295" s="12"/>
      <c r="O295" s="12"/>
      <c r="P295" s="12"/>
      <c r="Q295" s="12"/>
      <c r="R295" s="12"/>
      <c r="S295" s="12"/>
      <c r="T295" s="12"/>
      <c r="U295" s="12"/>
      <c r="W295" s="91" t="str">
        <f t="shared" si="13"/>
        <v/>
      </c>
      <c r="X295" s="7"/>
    </row>
    <row r="296" spans="1:24" ht="14.5" x14ac:dyDescent="0.35">
      <c r="A296" s="7"/>
      <c r="C296" s="7"/>
      <c r="D296" s="13"/>
      <c r="E296"/>
      <c r="F296"/>
      <c r="G296"/>
      <c r="J296" s="12"/>
      <c r="K296" s="12"/>
      <c r="L296" s="12"/>
      <c r="M296" s="12"/>
      <c r="N296" s="12"/>
      <c r="O296" s="12"/>
      <c r="P296" s="12"/>
      <c r="Q296" s="12"/>
      <c r="R296" s="12"/>
      <c r="S296" s="12"/>
      <c r="T296" s="12"/>
      <c r="U296" s="12"/>
      <c r="W296" s="91" t="str">
        <f t="shared" si="13"/>
        <v/>
      </c>
      <c r="X296" s="7"/>
    </row>
    <row r="297" spans="1:24" ht="14.5" x14ac:dyDescent="0.35">
      <c r="A297" s="7"/>
      <c r="C297" s="7"/>
      <c r="D297" s="13"/>
      <c r="E297" s="13"/>
      <c r="F297" s="13"/>
      <c r="G297" s="13"/>
      <c r="J297" s="12"/>
      <c r="K297" s="12"/>
      <c r="L297" s="12"/>
      <c r="M297" s="12"/>
      <c r="N297" s="12"/>
      <c r="O297" s="12"/>
      <c r="P297" s="12"/>
      <c r="Q297" s="12"/>
      <c r="R297" s="12"/>
      <c r="S297" s="12"/>
      <c r="T297" s="12"/>
      <c r="U297" s="12"/>
      <c r="W297" s="91" t="str">
        <f t="shared" si="13"/>
        <v/>
      </c>
      <c r="X297" s="7"/>
    </row>
    <row r="298" spans="1:24" ht="14.5" x14ac:dyDescent="0.35">
      <c r="A298" s="7"/>
      <c r="C298" s="7"/>
      <c r="D298" s="13"/>
      <c r="E298" s="13"/>
      <c r="F298" s="13"/>
      <c r="G298" s="13"/>
      <c r="J298" s="12"/>
      <c r="K298" s="12"/>
      <c r="L298" s="12"/>
      <c r="M298" s="12"/>
      <c r="N298" s="12"/>
      <c r="O298" s="12"/>
      <c r="P298" s="12"/>
      <c r="Q298" s="12"/>
      <c r="R298" s="12"/>
      <c r="S298" s="12"/>
      <c r="T298" s="12"/>
      <c r="U298" s="12"/>
      <c r="W298" s="91" t="str">
        <f t="shared" si="13"/>
        <v/>
      </c>
      <c r="X298" s="7"/>
    </row>
    <row r="299" spans="1:24" ht="14.5" x14ac:dyDescent="0.35">
      <c r="A299" s="7"/>
      <c r="C299" s="7"/>
      <c r="D299" s="13"/>
      <c r="E299"/>
      <c r="F299"/>
      <c r="G299"/>
      <c r="J299" s="12"/>
      <c r="K299" s="12"/>
      <c r="L299" s="12"/>
      <c r="M299" s="12"/>
      <c r="N299" s="12"/>
      <c r="O299" s="12"/>
      <c r="P299" s="12"/>
      <c r="Q299" s="12"/>
      <c r="R299" s="12"/>
      <c r="S299" s="12"/>
      <c r="T299" s="12"/>
      <c r="U299" s="12"/>
      <c r="W299" s="91" t="str">
        <f t="shared" si="13"/>
        <v/>
      </c>
      <c r="X299" s="7"/>
    </row>
    <row r="300" spans="1:24" ht="14.5" x14ac:dyDescent="0.35">
      <c r="A300" s="7"/>
      <c r="C300" s="7"/>
      <c r="D300" s="13"/>
      <c r="E300"/>
      <c r="F300"/>
      <c r="G300"/>
      <c r="J300" s="12"/>
      <c r="K300" s="12"/>
      <c r="L300" s="12"/>
      <c r="M300" s="12"/>
      <c r="N300" s="12"/>
      <c r="O300" s="12"/>
      <c r="P300" s="12"/>
      <c r="Q300" s="12"/>
      <c r="R300" s="12"/>
      <c r="S300" s="12"/>
      <c r="T300" s="12"/>
      <c r="U300" s="12"/>
      <c r="W300" s="91" t="str">
        <f t="shared" si="13"/>
        <v/>
      </c>
      <c r="X300" s="7"/>
    </row>
    <row r="301" spans="1:24" ht="14.5" x14ac:dyDescent="0.35">
      <c r="A301" s="7"/>
      <c r="C301" s="7"/>
      <c r="D301" s="13"/>
      <c r="E301"/>
      <c r="F301"/>
      <c r="G301"/>
      <c r="J301" s="12"/>
      <c r="K301" s="12"/>
      <c r="L301" s="12"/>
      <c r="M301" s="12"/>
      <c r="N301" s="12"/>
      <c r="O301" s="12"/>
      <c r="P301" s="12"/>
      <c r="Q301" s="12"/>
      <c r="R301" s="12"/>
      <c r="S301" s="12"/>
      <c r="T301" s="12"/>
      <c r="U301" s="12"/>
      <c r="W301" s="91" t="str">
        <f t="shared" si="13"/>
        <v/>
      </c>
      <c r="X301" s="7"/>
    </row>
    <row r="302" spans="1:24" ht="14.5" x14ac:dyDescent="0.35">
      <c r="A302" s="7"/>
      <c r="C302" s="7"/>
      <c r="D302" s="13"/>
      <c r="E302"/>
      <c r="F302"/>
      <c r="G302"/>
      <c r="J302" s="12"/>
      <c r="K302" s="12"/>
      <c r="L302" s="12"/>
      <c r="M302" s="12"/>
      <c r="N302" s="12"/>
      <c r="O302" s="12"/>
      <c r="P302" s="12"/>
      <c r="Q302" s="12"/>
      <c r="R302" s="12"/>
      <c r="S302" s="12"/>
      <c r="T302" s="12"/>
      <c r="U302" s="12"/>
      <c r="W302" s="91" t="str">
        <f t="shared" si="13"/>
        <v/>
      </c>
      <c r="X302" s="7"/>
    </row>
    <row r="303" spans="1:24" ht="14.5" x14ac:dyDescent="0.35">
      <c r="A303" s="7"/>
      <c r="C303" s="7"/>
      <c r="D303" s="13"/>
      <c r="E303"/>
      <c r="F303"/>
      <c r="G303"/>
      <c r="J303" s="12"/>
      <c r="K303" s="12"/>
      <c r="L303" s="12"/>
      <c r="M303" s="12"/>
      <c r="N303" s="12"/>
      <c r="O303" s="12"/>
      <c r="P303" s="12"/>
      <c r="Q303" s="12"/>
      <c r="R303" s="12"/>
      <c r="S303" s="12"/>
      <c r="T303" s="12"/>
      <c r="U303" s="12"/>
      <c r="W303" s="91" t="str">
        <f t="shared" si="13"/>
        <v/>
      </c>
      <c r="X303" s="7"/>
    </row>
    <row r="304" spans="1:24" ht="14.5" x14ac:dyDescent="0.35">
      <c r="A304" s="7"/>
      <c r="C304" s="7"/>
      <c r="D304" s="13"/>
      <c r="E304"/>
      <c r="F304"/>
      <c r="G304"/>
      <c r="J304" s="12"/>
      <c r="K304" s="12"/>
      <c r="L304" s="12"/>
      <c r="M304" s="12"/>
      <c r="N304" s="12"/>
      <c r="O304" s="12"/>
      <c r="P304" s="12"/>
      <c r="Q304" s="12"/>
      <c r="R304" s="12"/>
      <c r="S304" s="12"/>
      <c r="T304" s="12"/>
      <c r="U304" s="12"/>
      <c r="W304" s="91" t="str">
        <f t="shared" si="13"/>
        <v/>
      </c>
      <c r="X304" s="7"/>
    </row>
    <row r="305" spans="1:24" ht="14.5" x14ac:dyDescent="0.35">
      <c r="A305" s="7"/>
      <c r="C305" s="7"/>
      <c r="D305" s="13"/>
      <c r="E305"/>
      <c r="F305"/>
      <c r="G305"/>
      <c r="J305" s="12"/>
      <c r="K305" s="12"/>
      <c r="L305" s="12"/>
      <c r="M305" s="12"/>
      <c r="N305" s="12"/>
      <c r="O305" s="12"/>
      <c r="P305" s="12"/>
      <c r="Q305" s="12"/>
      <c r="R305" s="12"/>
      <c r="S305" s="12"/>
      <c r="T305" s="12"/>
      <c r="U305" s="12"/>
      <c r="W305" s="91" t="str">
        <f t="shared" si="13"/>
        <v/>
      </c>
      <c r="X305" s="7"/>
    </row>
    <row r="306" spans="1:24" ht="14.5" x14ac:dyDescent="0.35">
      <c r="A306" s="7"/>
      <c r="C306" s="7"/>
      <c r="D306" s="13"/>
      <c r="E306"/>
      <c r="F306"/>
      <c r="G306"/>
      <c r="J306" s="12"/>
      <c r="K306" s="12"/>
      <c r="L306" s="12"/>
      <c r="M306" s="12"/>
      <c r="N306" s="12"/>
      <c r="O306" s="12"/>
      <c r="P306" s="12"/>
      <c r="Q306" s="12"/>
      <c r="R306" s="12"/>
      <c r="S306" s="12"/>
      <c r="T306" s="12"/>
      <c r="U306" s="12"/>
      <c r="W306" s="91" t="str">
        <f t="shared" ref="W306:W369" si="14">IFERROR((SUM(J306:U306)/COUNTA(J306:U306))*12+V306,"")</f>
        <v/>
      </c>
      <c r="X306" s="7"/>
    </row>
    <row r="307" spans="1:24" ht="14.5" x14ac:dyDescent="0.35">
      <c r="A307" s="7"/>
      <c r="C307" s="7"/>
      <c r="D307" s="13"/>
      <c r="E307" s="13"/>
      <c r="F307" s="13"/>
      <c r="G307" s="13"/>
      <c r="J307" s="12"/>
      <c r="K307" s="12"/>
      <c r="L307" s="12"/>
      <c r="M307" s="12"/>
      <c r="N307" s="12"/>
      <c r="O307" s="12"/>
      <c r="P307" s="12"/>
      <c r="Q307" s="12"/>
      <c r="R307" s="12"/>
      <c r="S307" s="12"/>
      <c r="T307" s="12"/>
      <c r="U307" s="12"/>
      <c r="W307" s="91" t="str">
        <f t="shared" si="14"/>
        <v/>
      </c>
      <c r="X307" s="7"/>
    </row>
    <row r="308" spans="1:24" ht="14.5" x14ac:dyDescent="0.35">
      <c r="A308" s="7"/>
      <c r="C308" s="7"/>
      <c r="D308" s="13"/>
      <c r="E308"/>
      <c r="F308"/>
      <c r="G308"/>
      <c r="J308" s="12"/>
      <c r="K308" s="12"/>
      <c r="L308" s="12"/>
      <c r="M308" s="12"/>
      <c r="N308" s="12"/>
      <c r="O308" s="12"/>
      <c r="P308" s="12"/>
      <c r="Q308" s="12"/>
      <c r="R308" s="12"/>
      <c r="S308" s="12"/>
      <c r="T308" s="12"/>
      <c r="U308" s="12"/>
      <c r="W308" s="91" t="str">
        <f t="shared" si="14"/>
        <v/>
      </c>
      <c r="X308" s="7"/>
    </row>
    <row r="309" spans="1:24" ht="14.5" x14ac:dyDescent="0.35">
      <c r="A309" s="7"/>
      <c r="C309" s="7"/>
      <c r="D309" s="13"/>
      <c r="E309"/>
      <c r="F309"/>
      <c r="G309"/>
      <c r="J309" s="12"/>
      <c r="K309" s="12"/>
      <c r="L309" s="12"/>
      <c r="M309" s="12"/>
      <c r="N309" s="12"/>
      <c r="O309" s="12"/>
      <c r="P309" s="12"/>
      <c r="Q309" s="12"/>
      <c r="R309" s="12"/>
      <c r="S309" s="12"/>
      <c r="T309" s="12"/>
      <c r="U309" s="12"/>
      <c r="W309" s="91" t="str">
        <f t="shared" si="14"/>
        <v/>
      </c>
      <c r="X309" s="7"/>
    </row>
    <row r="310" spans="1:24" ht="14.5" x14ac:dyDescent="0.35">
      <c r="A310" s="7"/>
      <c r="C310" s="7"/>
      <c r="D310" s="13"/>
      <c r="E310"/>
      <c r="F310"/>
      <c r="G310"/>
      <c r="J310" s="12"/>
      <c r="K310" s="12"/>
      <c r="L310" s="12"/>
      <c r="M310" s="12"/>
      <c r="N310" s="12"/>
      <c r="O310" s="12"/>
      <c r="P310" s="12"/>
      <c r="Q310" s="12"/>
      <c r="R310" s="12"/>
      <c r="S310" s="12"/>
      <c r="T310" s="12"/>
      <c r="U310" s="12"/>
      <c r="W310" s="91" t="str">
        <f t="shared" si="14"/>
        <v/>
      </c>
      <c r="X310" s="7"/>
    </row>
    <row r="311" spans="1:24" ht="14.5" x14ac:dyDescent="0.35">
      <c r="A311" s="7"/>
      <c r="C311" s="7"/>
      <c r="D311" s="13"/>
      <c r="E311"/>
      <c r="F311"/>
      <c r="G311"/>
      <c r="J311" s="12"/>
      <c r="K311" s="12"/>
      <c r="L311" s="12"/>
      <c r="M311" s="12"/>
      <c r="N311" s="12"/>
      <c r="O311" s="12"/>
      <c r="P311" s="12"/>
      <c r="Q311" s="12"/>
      <c r="R311" s="12"/>
      <c r="S311" s="12"/>
      <c r="T311" s="12"/>
      <c r="U311" s="12"/>
      <c r="W311" s="91" t="str">
        <f t="shared" si="14"/>
        <v/>
      </c>
      <c r="X311" s="7"/>
    </row>
    <row r="312" spans="1:24" ht="14.5" x14ac:dyDescent="0.35">
      <c r="A312" s="7"/>
      <c r="C312" s="7"/>
      <c r="D312" s="13"/>
      <c r="E312"/>
      <c r="F312"/>
      <c r="G312"/>
      <c r="J312" s="12"/>
      <c r="K312" s="12"/>
      <c r="L312" s="12"/>
      <c r="M312" s="12"/>
      <c r="N312" s="12"/>
      <c r="O312" s="12"/>
      <c r="P312" s="12"/>
      <c r="Q312" s="12"/>
      <c r="R312" s="12"/>
      <c r="S312" s="12"/>
      <c r="T312" s="12"/>
      <c r="U312" s="12"/>
      <c r="W312" s="91" t="str">
        <f t="shared" si="14"/>
        <v/>
      </c>
      <c r="X312" s="7"/>
    </row>
    <row r="313" spans="1:24" ht="14.5" x14ac:dyDescent="0.35">
      <c r="A313" s="7"/>
      <c r="C313" s="7"/>
      <c r="D313" s="13"/>
      <c r="E313"/>
      <c r="F313"/>
      <c r="G313"/>
      <c r="J313" s="12"/>
      <c r="K313" s="12"/>
      <c r="L313" s="12"/>
      <c r="M313" s="12"/>
      <c r="N313" s="12"/>
      <c r="O313" s="12"/>
      <c r="P313" s="12"/>
      <c r="Q313" s="12"/>
      <c r="R313" s="12"/>
      <c r="S313" s="12"/>
      <c r="T313" s="12"/>
      <c r="U313" s="12"/>
      <c r="W313" s="91" t="str">
        <f t="shared" si="14"/>
        <v/>
      </c>
      <c r="X313" s="7"/>
    </row>
    <row r="314" spans="1:24" ht="14.5" x14ac:dyDescent="0.35">
      <c r="A314" s="7"/>
      <c r="C314" s="7"/>
      <c r="D314" s="13"/>
      <c r="E314"/>
      <c r="F314"/>
      <c r="G314"/>
      <c r="J314" s="12"/>
      <c r="K314" s="12"/>
      <c r="L314" s="12"/>
      <c r="M314" s="12"/>
      <c r="N314" s="12"/>
      <c r="O314" s="12"/>
      <c r="P314" s="12"/>
      <c r="Q314" s="12"/>
      <c r="R314" s="12"/>
      <c r="S314" s="12"/>
      <c r="T314" s="12"/>
      <c r="U314" s="12"/>
      <c r="W314" s="91" t="str">
        <f t="shared" si="14"/>
        <v/>
      </c>
      <c r="X314" s="7"/>
    </row>
    <row r="315" spans="1:24" ht="14.5" x14ac:dyDescent="0.35">
      <c r="A315" s="7"/>
      <c r="C315" s="7"/>
      <c r="D315" s="13"/>
      <c r="E315"/>
      <c r="F315"/>
      <c r="G315"/>
      <c r="J315" s="12"/>
      <c r="K315" s="12"/>
      <c r="L315" s="12"/>
      <c r="M315" s="12"/>
      <c r="N315" s="12"/>
      <c r="O315" s="12"/>
      <c r="P315" s="12"/>
      <c r="Q315" s="12"/>
      <c r="R315" s="12"/>
      <c r="S315" s="12"/>
      <c r="T315" s="12"/>
      <c r="U315" s="12"/>
      <c r="W315" s="91" t="str">
        <f t="shared" si="14"/>
        <v/>
      </c>
      <c r="X315" s="7"/>
    </row>
    <row r="316" spans="1:24" ht="14.5" x14ac:dyDescent="0.35">
      <c r="A316" s="7"/>
      <c r="C316" s="7"/>
      <c r="D316" s="13"/>
      <c r="E316"/>
      <c r="F316"/>
      <c r="G316"/>
      <c r="J316" s="12"/>
      <c r="K316" s="12"/>
      <c r="L316" s="12"/>
      <c r="M316" s="12"/>
      <c r="N316" s="12"/>
      <c r="O316" s="12"/>
      <c r="P316" s="12"/>
      <c r="Q316" s="12"/>
      <c r="R316" s="12"/>
      <c r="S316" s="12"/>
      <c r="T316" s="12"/>
      <c r="U316" s="12"/>
      <c r="W316" s="91" t="str">
        <f t="shared" si="14"/>
        <v/>
      </c>
      <c r="X316" s="7"/>
    </row>
    <row r="317" spans="1:24" ht="14.5" x14ac:dyDescent="0.35">
      <c r="A317" s="7"/>
      <c r="C317" s="7"/>
      <c r="D317" s="13"/>
      <c r="E317"/>
      <c r="F317"/>
      <c r="G317"/>
      <c r="J317" s="12"/>
      <c r="K317" s="12"/>
      <c r="L317" s="12"/>
      <c r="M317" s="12"/>
      <c r="N317" s="12"/>
      <c r="O317" s="12"/>
      <c r="P317" s="12"/>
      <c r="Q317" s="12"/>
      <c r="R317" s="12"/>
      <c r="S317" s="12"/>
      <c r="T317" s="12"/>
      <c r="U317" s="12"/>
      <c r="W317" s="91" t="str">
        <f t="shared" si="14"/>
        <v/>
      </c>
      <c r="X317" s="7"/>
    </row>
    <row r="318" spans="1:24" ht="14.5" x14ac:dyDescent="0.35">
      <c r="A318" s="7"/>
      <c r="C318" s="7"/>
      <c r="D318" s="13"/>
      <c r="E318"/>
      <c r="F318"/>
      <c r="G318"/>
      <c r="J318" s="12"/>
      <c r="K318" s="12"/>
      <c r="L318" s="12"/>
      <c r="M318" s="12"/>
      <c r="N318" s="12"/>
      <c r="O318" s="12"/>
      <c r="P318" s="12"/>
      <c r="Q318" s="12"/>
      <c r="R318" s="12"/>
      <c r="S318" s="12"/>
      <c r="T318" s="12"/>
      <c r="U318" s="12"/>
      <c r="W318" s="91" t="str">
        <f t="shared" si="14"/>
        <v/>
      </c>
      <c r="X318" s="7"/>
    </row>
    <row r="319" spans="1:24" ht="14.5" x14ac:dyDescent="0.35">
      <c r="A319" s="7"/>
      <c r="C319" s="7"/>
      <c r="D319" s="13"/>
      <c r="E319"/>
      <c r="F319"/>
      <c r="G319"/>
      <c r="J319" s="12"/>
      <c r="K319" s="12"/>
      <c r="L319" s="12"/>
      <c r="M319" s="12"/>
      <c r="N319" s="12"/>
      <c r="O319" s="12"/>
      <c r="P319" s="12"/>
      <c r="Q319" s="12"/>
      <c r="R319" s="12"/>
      <c r="S319" s="12"/>
      <c r="T319" s="12"/>
      <c r="U319" s="12"/>
      <c r="W319" s="91" t="str">
        <f t="shared" si="14"/>
        <v/>
      </c>
      <c r="X319" s="7"/>
    </row>
    <row r="320" spans="1:24" ht="14.5" x14ac:dyDescent="0.35">
      <c r="A320" s="7"/>
      <c r="C320" s="7"/>
      <c r="D320" s="13"/>
      <c r="E320"/>
      <c r="F320"/>
      <c r="G320"/>
      <c r="J320" s="12"/>
      <c r="K320" s="12"/>
      <c r="L320" s="12"/>
      <c r="M320" s="12"/>
      <c r="N320" s="12"/>
      <c r="O320" s="12"/>
      <c r="P320" s="12"/>
      <c r="Q320" s="12"/>
      <c r="R320" s="12"/>
      <c r="S320" s="12"/>
      <c r="T320" s="12"/>
      <c r="U320" s="12"/>
      <c r="W320" s="91" t="str">
        <f t="shared" si="14"/>
        <v/>
      </c>
      <c r="X320" s="7"/>
    </row>
    <row r="321" spans="1:24" ht="14.5" x14ac:dyDescent="0.35">
      <c r="A321" s="7"/>
      <c r="C321" s="7"/>
      <c r="D321" s="13"/>
      <c r="E321"/>
      <c r="F321"/>
      <c r="G321"/>
      <c r="J321" s="12"/>
      <c r="K321" s="12"/>
      <c r="L321" s="12"/>
      <c r="M321" s="12"/>
      <c r="N321" s="12"/>
      <c r="O321" s="12"/>
      <c r="P321" s="12"/>
      <c r="Q321" s="12"/>
      <c r="R321" s="12"/>
      <c r="S321" s="12"/>
      <c r="T321" s="12"/>
      <c r="U321" s="12"/>
      <c r="W321" s="91" t="str">
        <f t="shared" si="14"/>
        <v/>
      </c>
      <c r="X321" s="7"/>
    </row>
    <row r="322" spans="1:24" ht="14.5" x14ac:dyDescent="0.35">
      <c r="A322" s="7"/>
      <c r="C322" s="7"/>
      <c r="D322" s="13"/>
      <c r="E322" s="13"/>
      <c r="F322" s="13"/>
      <c r="G322" s="13"/>
      <c r="J322" s="12"/>
      <c r="K322" s="12"/>
      <c r="L322" s="12"/>
      <c r="M322" s="12"/>
      <c r="N322" s="12"/>
      <c r="O322" s="12"/>
      <c r="P322" s="12"/>
      <c r="Q322" s="12"/>
      <c r="R322" s="12"/>
      <c r="S322" s="12"/>
      <c r="T322" s="12"/>
      <c r="U322" s="12"/>
      <c r="W322" s="91" t="str">
        <f t="shared" si="14"/>
        <v/>
      </c>
      <c r="X322" s="7"/>
    </row>
    <row r="323" spans="1:24" ht="14.5" x14ac:dyDescent="0.35">
      <c r="A323" s="7"/>
      <c r="C323" s="7"/>
      <c r="D323" s="13"/>
      <c r="E323" s="13"/>
      <c r="F323" s="13"/>
      <c r="G323" s="13"/>
      <c r="J323" s="12"/>
      <c r="K323" s="12"/>
      <c r="L323" s="12"/>
      <c r="M323" s="12"/>
      <c r="N323" s="12"/>
      <c r="O323" s="12"/>
      <c r="P323" s="12"/>
      <c r="Q323" s="12"/>
      <c r="R323" s="12"/>
      <c r="S323" s="12"/>
      <c r="T323" s="12"/>
      <c r="U323" s="12"/>
      <c r="W323" s="91" t="str">
        <f t="shared" si="14"/>
        <v/>
      </c>
      <c r="X323" s="7"/>
    </row>
    <row r="324" spans="1:24" ht="14.5" x14ac:dyDescent="0.35">
      <c r="A324" s="7"/>
      <c r="C324" s="7"/>
      <c r="D324" s="13"/>
      <c r="E324"/>
      <c r="F324"/>
      <c r="G324"/>
      <c r="J324" s="12"/>
      <c r="K324" s="12"/>
      <c r="L324" s="12"/>
      <c r="M324" s="12"/>
      <c r="N324" s="12"/>
      <c r="O324" s="12"/>
      <c r="P324" s="12"/>
      <c r="Q324" s="12"/>
      <c r="R324" s="12"/>
      <c r="S324" s="12"/>
      <c r="T324" s="12"/>
      <c r="U324" s="12"/>
      <c r="W324" s="91" t="str">
        <f t="shared" si="14"/>
        <v/>
      </c>
      <c r="X324" s="7"/>
    </row>
    <row r="325" spans="1:24" ht="14.5" x14ac:dyDescent="0.35">
      <c r="A325" s="7"/>
      <c r="C325" s="7"/>
      <c r="D325" s="13"/>
      <c r="E325"/>
      <c r="F325"/>
      <c r="G325"/>
      <c r="J325" s="12"/>
      <c r="K325" s="12"/>
      <c r="L325" s="12"/>
      <c r="M325" s="12"/>
      <c r="N325" s="12"/>
      <c r="O325" s="12"/>
      <c r="P325" s="12"/>
      <c r="Q325" s="12"/>
      <c r="R325" s="12"/>
      <c r="S325" s="12"/>
      <c r="T325" s="12"/>
      <c r="U325" s="12"/>
      <c r="W325" s="91" t="str">
        <f t="shared" si="14"/>
        <v/>
      </c>
      <c r="X325" s="7"/>
    </row>
    <row r="326" spans="1:24" ht="14.5" x14ac:dyDescent="0.35">
      <c r="A326" s="7"/>
      <c r="C326" s="7"/>
      <c r="D326" s="13"/>
      <c r="E326"/>
      <c r="F326"/>
      <c r="G326"/>
      <c r="J326" s="12"/>
      <c r="K326" s="12"/>
      <c r="L326" s="12"/>
      <c r="M326" s="12"/>
      <c r="N326" s="12"/>
      <c r="O326" s="12"/>
      <c r="P326" s="12"/>
      <c r="Q326" s="12"/>
      <c r="R326" s="12"/>
      <c r="S326" s="12"/>
      <c r="T326" s="12"/>
      <c r="U326" s="12"/>
      <c r="W326" s="91" t="str">
        <f t="shared" si="14"/>
        <v/>
      </c>
      <c r="X326" s="7"/>
    </row>
    <row r="327" spans="1:24" ht="14.5" x14ac:dyDescent="0.35">
      <c r="A327" s="7"/>
      <c r="C327" s="7"/>
      <c r="D327" s="13"/>
      <c r="E327"/>
      <c r="F327"/>
      <c r="G327"/>
      <c r="J327" s="12"/>
      <c r="K327" s="12"/>
      <c r="L327" s="12"/>
      <c r="M327" s="12"/>
      <c r="N327" s="12"/>
      <c r="O327" s="12"/>
      <c r="P327" s="12"/>
      <c r="Q327" s="12"/>
      <c r="R327" s="12"/>
      <c r="S327" s="12"/>
      <c r="T327" s="12"/>
      <c r="U327" s="12"/>
      <c r="W327" s="91" t="str">
        <f t="shared" si="14"/>
        <v/>
      </c>
      <c r="X327" s="7"/>
    </row>
    <row r="328" spans="1:24" ht="14.5" x14ac:dyDescent="0.35">
      <c r="A328" s="7"/>
      <c r="C328" s="7"/>
      <c r="D328" s="13"/>
      <c r="E328"/>
      <c r="F328"/>
      <c r="G328"/>
      <c r="J328" s="12"/>
      <c r="K328" s="12"/>
      <c r="L328" s="12"/>
      <c r="M328" s="12"/>
      <c r="N328" s="12"/>
      <c r="O328" s="12"/>
      <c r="P328" s="12"/>
      <c r="Q328" s="12"/>
      <c r="R328" s="12"/>
      <c r="S328" s="12"/>
      <c r="T328" s="12"/>
      <c r="U328" s="12"/>
      <c r="W328" s="91" t="str">
        <f t="shared" si="14"/>
        <v/>
      </c>
      <c r="X328" s="7"/>
    </row>
    <row r="329" spans="1:24" ht="14.5" x14ac:dyDescent="0.35">
      <c r="A329" s="7"/>
      <c r="C329" s="7"/>
      <c r="D329" s="13"/>
      <c r="E329"/>
      <c r="F329"/>
      <c r="G329"/>
      <c r="J329" s="12"/>
      <c r="K329" s="12"/>
      <c r="L329" s="12"/>
      <c r="M329" s="12"/>
      <c r="N329" s="12"/>
      <c r="O329" s="12"/>
      <c r="P329" s="12"/>
      <c r="Q329" s="12"/>
      <c r="R329" s="12"/>
      <c r="S329" s="12"/>
      <c r="T329" s="12"/>
      <c r="U329" s="12"/>
      <c r="W329" s="91" t="str">
        <f t="shared" si="14"/>
        <v/>
      </c>
      <c r="X329" s="7"/>
    </row>
    <row r="330" spans="1:24" ht="14.5" x14ac:dyDescent="0.35">
      <c r="A330" s="7"/>
      <c r="C330" s="7"/>
      <c r="D330" s="13"/>
      <c r="E330" s="13"/>
      <c r="F330" s="13"/>
      <c r="G330" s="13"/>
      <c r="J330" s="12"/>
      <c r="K330" s="12"/>
      <c r="L330" s="12"/>
      <c r="M330" s="12"/>
      <c r="N330" s="12"/>
      <c r="O330" s="12"/>
      <c r="P330" s="12"/>
      <c r="Q330" s="12"/>
      <c r="R330" s="12"/>
      <c r="S330" s="12"/>
      <c r="T330" s="12"/>
      <c r="U330" s="12"/>
      <c r="W330" s="91" t="str">
        <f t="shared" si="14"/>
        <v/>
      </c>
      <c r="X330" s="7"/>
    </row>
    <row r="331" spans="1:24" ht="14.5" x14ac:dyDescent="0.35">
      <c r="A331" s="7"/>
      <c r="C331" s="7"/>
      <c r="D331" s="13"/>
      <c r="E331" s="13"/>
      <c r="F331" s="13"/>
      <c r="G331" s="13"/>
      <c r="J331" s="12"/>
      <c r="K331" s="12"/>
      <c r="L331" s="12"/>
      <c r="M331" s="12"/>
      <c r="N331" s="12"/>
      <c r="O331" s="12"/>
      <c r="P331" s="12"/>
      <c r="Q331" s="12"/>
      <c r="R331" s="12"/>
      <c r="S331" s="12"/>
      <c r="T331" s="12"/>
      <c r="U331" s="12"/>
      <c r="W331" s="91" t="str">
        <f t="shared" si="14"/>
        <v/>
      </c>
      <c r="X331" s="7"/>
    </row>
    <row r="332" spans="1:24" ht="14.5" x14ac:dyDescent="0.35">
      <c r="A332" s="7"/>
      <c r="C332" s="7"/>
      <c r="D332" s="13"/>
      <c r="E332" s="13"/>
      <c r="F332" s="13"/>
      <c r="G332" s="13"/>
      <c r="J332" s="12"/>
      <c r="K332" s="12"/>
      <c r="L332" s="12"/>
      <c r="M332" s="12"/>
      <c r="N332" s="12"/>
      <c r="O332" s="12"/>
      <c r="P332" s="12"/>
      <c r="Q332" s="12"/>
      <c r="R332" s="12"/>
      <c r="S332" s="12"/>
      <c r="T332" s="12"/>
      <c r="U332" s="12"/>
      <c r="W332" s="91" t="str">
        <f t="shared" si="14"/>
        <v/>
      </c>
      <c r="X332" s="7"/>
    </row>
    <row r="333" spans="1:24" ht="14.5" x14ac:dyDescent="0.35">
      <c r="A333" s="7"/>
      <c r="C333" s="7"/>
      <c r="D333" s="13"/>
      <c r="E333" s="13"/>
      <c r="F333" s="13"/>
      <c r="G333" s="13"/>
      <c r="J333" s="12"/>
      <c r="K333" s="12"/>
      <c r="L333" s="12"/>
      <c r="M333" s="12"/>
      <c r="N333" s="12"/>
      <c r="O333" s="12"/>
      <c r="P333" s="12"/>
      <c r="Q333" s="12"/>
      <c r="R333" s="12"/>
      <c r="S333" s="12"/>
      <c r="T333" s="12"/>
      <c r="U333" s="12"/>
      <c r="W333" s="91" t="str">
        <f t="shared" si="14"/>
        <v/>
      </c>
      <c r="X333" s="7"/>
    </row>
    <row r="334" spans="1:24" ht="14.5" x14ac:dyDescent="0.35">
      <c r="A334" s="7"/>
      <c r="C334" s="7"/>
      <c r="D334" s="13"/>
      <c r="E334" s="13"/>
      <c r="F334" s="13"/>
      <c r="G334" s="13"/>
      <c r="J334" s="12"/>
      <c r="K334" s="12"/>
      <c r="L334" s="12"/>
      <c r="M334" s="12"/>
      <c r="N334" s="12"/>
      <c r="O334" s="12"/>
      <c r="P334" s="12"/>
      <c r="Q334" s="12"/>
      <c r="R334" s="12"/>
      <c r="S334" s="12"/>
      <c r="T334" s="12"/>
      <c r="U334" s="12"/>
      <c r="W334" s="91" t="str">
        <f t="shared" si="14"/>
        <v/>
      </c>
      <c r="X334" s="7"/>
    </row>
    <row r="335" spans="1:24" ht="14.5" x14ac:dyDescent="0.35">
      <c r="A335" s="7"/>
      <c r="C335" s="7"/>
      <c r="D335" s="13"/>
      <c r="E335" s="13"/>
      <c r="F335" s="13"/>
      <c r="G335" s="13"/>
      <c r="J335" s="12"/>
      <c r="K335" s="12"/>
      <c r="L335" s="12"/>
      <c r="M335" s="12"/>
      <c r="N335" s="12"/>
      <c r="O335" s="12"/>
      <c r="P335" s="12"/>
      <c r="Q335" s="12"/>
      <c r="R335" s="12"/>
      <c r="S335" s="12"/>
      <c r="T335" s="12"/>
      <c r="U335" s="12"/>
      <c r="W335" s="91" t="str">
        <f t="shared" si="14"/>
        <v/>
      </c>
      <c r="X335" s="7"/>
    </row>
    <row r="336" spans="1:24" ht="14.5" x14ac:dyDescent="0.35">
      <c r="A336" s="7"/>
      <c r="C336" s="7"/>
      <c r="D336" s="13"/>
      <c r="E336"/>
      <c r="F336"/>
      <c r="G336"/>
      <c r="J336" s="12"/>
      <c r="K336" s="12"/>
      <c r="L336" s="12"/>
      <c r="M336" s="12"/>
      <c r="N336" s="12"/>
      <c r="O336" s="12"/>
      <c r="P336" s="12"/>
      <c r="Q336" s="12"/>
      <c r="R336" s="12"/>
      <c r="S336" s="12"/>
      <c r="T336" s="12"/>
      <c r="U336" s="12"/>
      <c r="W336" s="91" t="str">
        <f t="shared" si="14"/>
        <v/>
      </c>
      <c r="X336" s="7"/>
    </row>
    <row r="337" spans="1:24" ht="14.5" x14ac:dyDescent="0.35">
      <c r="A337" s="7"/>
      <c r="C337" s="7"/>
      <c r="D337" s="13"/>
      <c r="E337"/>
      <c r="F337"/>
      <c r="G337"/>
      <c r="J337" s="12"/>
      <c r="K337" s="12"/>
      <c r="L337" s="12"/>
      <c r="M337" s="12"/>
      <c r="N337" s="12"/>
      <c r="O337" s="12"/>
      <c r="P337" s="12"/>
      <c r="Q337" s="12"/>
      <c r="R337" s="12"/>
      <c r="S337" s="12"/>
      <c r="T337" s="12"/>
      <c r="U337" s="12"/>
      <c r="W337" s="91" t="str">
        <f t="shared" si="14"/>
        <v/>
      </c>
      <c r="X337" s="7"/>
    </row>
    <row r="338" spans="1:24" ht="14.5" x14ac:dyDescent="0.35">
      <c r="A338" s="7"/>
      <c r="C338" s="7"/>
      <c r="D338" s="13"/>
      <c r="E338"/>
      <c r="F338"/>
      <c r="G338"/>
      <c r="J338" s="12"/>
      <c r="K338" s="12"/>
      <c r="L338" s="12"/>
      <c r="M338" s="12"/>
      <c r="N338" s="12"/>
      <c r="O338" s="12"/>
      <c r="P338" s="12"/>
      <c r="Q338" s="12"/>
      <c r="R338" s="12"/>
      <c r="S338" s="12"/>
      <c r="T338" s="12"/>
      <c r="U338" s="12"/>
      <c r="W338" s="91" t="str">
        <f t="shared" si="14"/>
        <v/>
      </c>
      <c r="X338" s="7"/>
    </row>
    <row r="339" spans="1:24" ht="14.5" x14ac:dyDescent="0.35">
      <c r="A339" s="7"/>
      <c r="C339" s="7"/>
      <c r="D339" s="13"/>
      <c r="E339"/>
      <c r="F339"/>
      <c r="G339"/>
      <c r="J339" s="12"/>
      <c r="K339" s="12"/>
      <c r="L339" s="12"/>
      <c r="M339" s="12"/>
      <c r="N339" s="12"/>
      <c r="O339" s="12"/>
      <c r="P339" s="12"/>
      <c r="Q339" s="12"/>
      <c r="R339" s="12"/>
      <c r="S339" s="12"/>
      <c r="T339" s="12"/>
      <c r="U339" s="12"/>
      <c r="W339" s="91" t="str">
        <f t="shared" si="14"/>
        <v/>
      </c>
      <c r="X339" s="7"/>
    </row>
    <row r="340" spans="1:24" ht="14.5" x14ac:dyDescent="0.35">
      <c r="A340" s="7"/>
      <c r="C340" s="7"/>
      <c r="D340" s="13"/>
      <c r="E340"/>
      <c r="F340"/>
      <c r="G340"/>
      <c r="J340" s="12"/>
      <c r="K340" s="12"/>
      <c r="L340" s="12"/>
      <c r="M340" s="12"/>
      <c r="N340" s="12"/>
      <c r="O340" s="12"/>
      <c r="P340" s="12"/>
      <c r="Q340" s="12"/>
      <c r="R340" s="12"/>
      <c r="S340" s="12"/>
      <c r="T340" s="12"/>
      <c r="U340" s="12"/>
      <c r="W340" s="91" t="str">
        <f t="shared" si="14"/>
        <v/>
      </c>
      <c r="X340" s="7"/>
    </row>
    <row r="341" spans="1:24" ht="14.5" x14ac:dyDescent="0.35">
      <c r="A341" s="7"/>
      <c r="C341" s="7"/>
      <c r="D341" s="13"/>
      <c r="E341"/>
      <c r="F341"/>
      <c r="G341"/>
      <c r="J341" s="12"/>
      <c r="K341" s="12"/>
      <c r="L341" s="12"/>
      <c r="M341" s="12"/>
      <c r="N341" s="12"/>
      <c r="O341" s="12"/>
      <c r="P341" s="12"/>
      <c r="Q341" s="12"/>
      <c r="R341" s="12"/>
      <c r="S341" s="12"/>
      <c r="T341" s="12"/>
      <c r="U341" s="12"/>
      <c r="W341" s="91" t="str">
        <f t="shared" si="14"/>
        <v/>
      </c>
      <c r="X341" s="7"/>
    </row>
    <row r="342" spans="1:24" ht="14.5" x14ac:dyDescent="0.35">
      <c r="A342" s="7"/>
      <c r="C342" s="7"/>
      <c r="D342" s="13"/>
      <c r="E342"/>
      <c r="F342"/>
      <c r="G342"/>
      <c r="J342" s="12"/>
      <c r="K342" s="12"/>
      <c r="L342" s="12"/>
      <c r="M342" s="12"/>
      <c r="N342" s="12"/>
      <c r="O342" s="12"/>
      <c r="P342" s="12"/>
      <c r="Q342" s="12"/>
      <c r="R342" s="12"/>
      <c r="S342" s="12"/>
      <c r="T342" s="12"/>
      <c r="U342" s="12"/>
      <c r="W342" s="91" t="str">
        <f t="shared" si="14"/>
        <v/>
      </c>
      <c r="X342" s="7"/>
    </row>
    <row r="343" spans="1:24" ht="14.5" x14ac:dyDescent="0.35">
      <c r="A343" s="7"/>
      <c r="C343" s="7"/>
      <c r="D343" s="13"/>
      <c r="E343"/>
      <c r="F343"/>
      <c r="G343"/>
      <c r="J343" s="12"/>
      <c r="K343" s="12"/>
      <c r="L343" s="12"/>
      <c r="M343" s="12"/>
      <c r="N343" s="12"/>
      <c r="O343" s="12"/>
      <c r="P343" s="12"/>
      <c r="Q343" s="12"/>
      <c r="R343" s="12"/>
      <c r="S343" s="12"/>
      <c r="T343" s="12"/>
      <c r="U343" s="12"/>
      <c r="W343" s="91" t="str">
        <f t="shared" si="14"/>
        <v/>
      </c>
      <c r="X343" s="7"/>
    </row>
    <row r="344" spans="1:24" ht="14.5" x14ac:dyDescent="0.35">
      <c r="A344" s="7"/>
      <c r="C344" s="7"/>
      <c r="D344" s="13"/>
      <c r="E344"/>
      <c r="F344"/>
      <c r="G344"/>
      <c r="J344" s="12"/>
      <c r="K344" s="12"/>
      <c r="L344" s="12"/>
      <c r="M344" s="12"/>
      <c r="N344" s="12"/>
      <c r="O344" s="12"/>
      <c r="P344" s="12"/>
      <c r="Q344" s="12"/>
      <c r="R344" s="12"/>
      <c r="S344" s="12"/>
      <c r="T344" s="12"/>
      <c r="U344" s="12"/>
      <c r="W344" s="91" t="str">
        <f t="shared" si="14"/>
        <v/>
      </c>
      <c r="X344" s="7"/>
    </row>
    <row r="345" spans="1:24" ht="14.5" x14ac:dyDescent="0.35">
      <c r="A345" s="7"/>
      <c r="C345" s="7"/>
      <c r="D345" s="13"/>
      <c r="E345"/>
      <c r="F345"/>
      <c r="G345"/>
      <c r="J345" s="12"/>
      <c r="K345" s="12"/>
      <c r="L345" s="12"/>
      <c r="M345" s="12"/>
      <c r="N345" s="12"/>
      <c r="O345" s="12"/>
      <c r="P345" s="12"/>
      <c r="Q345" s="12"/>
      <c r="R345" s="12"/>
      <c r="S345" s="12"/>
      <c r="T345" s="12"/>
      <c r="U345" s="12"/>
      <c r="W345" s="91" t="str">
        <f t="shared" si="14"/>
        <v/>
      </c>
      <c r="X345" s="7"/>
    </row>
    <row r="346" spans="1:24" ht="14.5" x14ac:dyDescent="0.35">
      <c r="A346" s="7"/>
      <c r="C346" s="7"/>
      <c r="D346" s="13"/>
      <c r="E346"/>
      <c r="F346"/>
      <c r="G346"/>
      <c r="J346" s="12"/>
      <c r="K346" s="12"/>
      <c r="L346" s="12"/>
      <c r="M346" s="12"/>
      <c r="N346" s="12"/>
      <c r="O346" s="12"/>
      <c r="P346" s="12"/>
      <c r="Q346" s="12"/>
      <c r="R346" s="12"/>
      <c r="S346" s="12"/>
      <c r="T346" s="12"/>
      <c r="U346" s="12"/>
      <c r="W346" s="91" t="str">
        <f t="shared" si="14"/>
        <v/>
      </c>
      <c r="X346" s="7"/>
    </row>
    <row r="347" spans="1:24" ht="14.5" x14ac:dyDescent="0.35">
      <c r="A347" s="7"/>
      <c r="C347" s="7"/>
      <c r="D347" s="13"/>
      <c r="E347"/>
      <c r="F347"/>
      <c r="G347"/>
      <c r="J347" s="12"/>
      <c r="K347" s="12"/>
      <c r="L347" s="12"/>
      <c r="M347" s="12"/>
      <c r="N347" s="12"/>
      <c r="O347" s="12"/>
      <c r="P347" s="12"/>
      <c r="Q347" s="12"/>
      <c r="R347" s="12"/>
      <c r="S347" s="12"/>
      <c r="T347" s="12"/>
      <c r="U347" s="12"/>
      <c r="W347" s="91" t="str">
        <f t="shared" si="14"/>
        <v/>
      </c>
      <c r="X347" s="7"/>
    </row>
    <row r="348" spans="1:24" ht="14.5" x14ac:dyDescent="0.35">
      <c r="A348" s="7"/>
      <c r="C348" s="7"/>
      <c r="D348" s="13"/>
      <c r="E348"/>
      <c r="F348"/>
      <c r="G348"/>
      <c r="J348" s="12"/>
      <c r="K348" s="12"/>
      <c r="L348" s="12"/>
      <c r="M348" s="12"/>
      <c r="N348" s="12"/>
      <c r="O348" s="12"/>
      <c r="P348" s="12"/>
      <c r="Q348" s="12"/>
      <c r="R348" s="12"/>
      <c r="S348" s="12"/>
      <c r="T348" s="12"/>
      <c r="U348" s="12"/>
      <c r="W348" s="91" t="str">
        <f t="shared" si="14"/>
        <v/>
      </c>
      <c r="X348" s="7"/>
    </row>
    <row r="349" spans="1:24" ht="14.5" x14ac:dyDescent="0.35">
      <c r="A349" s="7"/>
      <c r="C349" s="7"/>
      <c r="D349" s="13"/>
      <c r="E349"/>
      <c r="F349"/>
      <c r="G349"/>
      <c r="J349" s="12"/>
      <c r="K349" s="12"/>
      <c r="L349" s="12"/>
      <c r="M349" s="12"/>
      <c r="N349" s="12"/>
      <c r="O349" s="12"/>
      <c r="P349" s="12"/>
      <c r="Q349" s="12"/>
      <c r="R349" s="12"/>
      <c r="S349" s="12"/>
      <c r="T349" s="12"/>
      <c r="U349" s="12"/>
      <c r="W349" s="91" t="str">
        <f t="shared" si="14"/>
        <v/>
      </c>
      <c r="X349" s="7"/>
    </row>
    <row r="350" spans="1:24" ht="14.5" x14ac:dyDescent="0.35">
      <c r="A350" s="7"/>
      <c r="C350" s="7"/>
      <c r="D350" s="13"/>
      <c r="E350"/>
      <c r="F350"/>
      <c r="G350"/>
      <c r="J350" s="12"/>
      <c r="K350" s="12"/>
      <c r="L350" s="12"/>
      <c r="M350" s="12"/>
      <c r="N350" s="12"/>
      <c r="O350" s="12"/>
      <c r="P350" s="12"/>
      <c r="Q350" s="12"/>
      <c r="R350" s="12"/>
      <c r="S350" s="12"/>
      <c r="T350" s="12"/>
      <c r="U350" s="12"/>
      <c r="W350" s="91" t="str">
        <f t="shared" si="14"/>
        <v/>
      </c>
      <c r="X350" s="7"/>
    </row>
    <row r="351" spans="1:24" ht="14.5" x14ac:dyDescent="0.35">
      <c r="A351" s="7"/>
      <c r="C351" s="7"/>
      <c r="D351" s="13"/>
      <c r="E351"/>
      <c r="F351"/>
      <c r="G351"/>
      <c r="J351" s="12"/>
      <c r="K351" s="12"/>
      <c r="L351" s="12"/>
      <c r="M351" s="12"/>
      <c r="N351" s="12"/>
      <c r="O351" s="12"/>
      <c r="P351" s="12"/>
      <c r="Q351" s="12"/>
      <c r="R351" s="12"/>
      <c r="S351" s="12"/>
      <c r="T351" s="12"/>
      <c r="U351" s="12"/>
      <c r="W351" s="91" t="str">
        <f t="shared" si="14"/>
        <v/>
      </c>
      <c r="X351" s="7"/>
    </row>
    <row r="352" spans="1:24" ht="14.5" x14ac:dyDescent="0.35">
      <c r="A352" s="7"/>
      <c r="C352" s="7"/>
      <c r="D352" s="13"/>
      <c r="E352"/>
      <c r="F352"/>
      <c r="G352"/>
      <c r="J352" s="12"/>
      <c r="K352" s="12"/>
      <c r="L352" s="12"/>
      <c r="M352" s="12"/>
      <c r="N352" s="12"/>
      <c r="O352" s="12"/>
      <c r="P352" s="12"/>
      <c r="Q352" s="12"/>
      <c r="R352" s="12"/>
      <c r="S352" s="12"/>
      <c r="T352" s="12"/>
      <c r="U352" s="12"/>
      <c r="W352" s="91" t="str">
        <f t="shared" si="14"/>
        <v/>
      </c>
      <c r="X352" s="7"/>
    </row>
    <row r="353" spans="1:24" ht="14.5" x14ac:dyDescent="0.35">
      <c r="A353" s="7"/>
      <c r="C353" s="7"/>
      <c r="D353" s="13"/>
      <c r="E353"/>
      <c r="F353"/>
      <c r="G353"/>
      <c r="J353" s="12"/>
      <c r="K353" s="12"/>
      <c r="L353" s="12"/>
      <c r="M353" s="12"/>
      <c r="N353" s="12"/>
      <c r="O353" s="12"/>
      <c r="P353" s="12"/>
      <c r="Q353" s="12"/>
      <c r="R353" s="12"/>
      <c r="S353" s="12"/>
      <c r="T353" s="12"/>
      <c r="U353" s="12"/>
      <c r="W353" s="91" t="str">
        <f t="shared" si="14"/>
        <v/>
      </c>
      <c r="X353" s="7"/>
    </row>
    <row r="354" spans="1:24" ht="14.5" x14ac:dyDescent="0.35">
      <c r="A354" s="7"/>
      <c r="C354" s="7"/>
      <c r="D354" s="13"/>
      <c r="E354"/>
      <c r="F354"/>
      <c r="G354"/>
      <c r="J354" s="12"/>
      <c r="K354" s="12"/>
      <c r="L354" s="12"/>
      <c r="M354" s="12"/>
      <c r="N354" s="12"/>
      <c r="O354" s="12"/>
      <c r="P354" s="12"/>
      <c r="Q354" s="12"/>
      <c r="R354" s="12"/>
      <c r="S354" s="12"/>
      <c r="T354" s="12"/>
      <c r="U354" s="12"/>
      <c r="W354" s="91" t="str">
        <f t="shared" si="14"/>
        <v/>
      </c>
      <c r="X354" s="7"/>
    </row>
    <row r="355" spans="1:24" ht="14.5" x14ac:dyDescent="0.35">
      <c r="A355" s="7"/>
      <c r="C355" s="7"/>
      <c r="D355" s="13"/>
      <c r="E355"/>
      <c r="F355"/>
      <c r="G355"/>
      <c r="J355" s="12"/>
      <c r="K355" s="12"/>
      <c r="L355" s="12"/>
      <c r="M355" s="12"/>
      <c r="N355" s="12"/>
      <c r="O355" s="12"/>
      <c r="P355" s="12"/>
      <c r="Q355" s="12"/>
      <c r="R355" s="12"/>
      <c r="S355" s="12"/>
      <c r="T355" s="12"/>
      <c r="U355" s="12"/>
      <c r="W355" s="91" t="str">
        <f t="shared" si="14"/>
        <v/>
      </c>
      <c r="X355" s="7"/>
    </row>
    <row r="356" spans="1:24" ht="14.5" x14ac:dyDescent="0.35">
      <c r="A356" s="7"/>
      <c r="C356" s="7"/>
      <c r="D356" s="13"/>
      <c r="E356"/>
      <c r="F356"/>
      <c r="G356"/>
      <c r="J356" s="12"/>
      <c r="K356" s="12"/>
      <c r="L356" s="12"/>
      <c r="M356" s="12"/>
      <c r="N356" s="12"/>
      <c r="O356" s="12"/>
      <c r="P356" s="12"/>
      <c r="Q356" s="12"/>
      <c r="R356" s="12"/>
      <c r="S356" s="12"/>
      <c r="T356" s="12"/>
      <c r="U356" s="12"/>
      <c r="W356" s="91" t="str">
        <f t="shared" si="14"/>
        <v/>
      </c>
      <c r="X356" s="7"/>
    </row>
    <row r="357" spans="1:24" ht="14.5" x14ac:dyDescent="0.35">
      <c r="A357" s="7"/>
      <c r="C357" s="7"/>
      <c r="D357" s="13"/>
      <c r="E357" s="13"/>
      <c r="F357" s="13"/>
      <c r="G357" s="13"/>
      <c r="J357" s="12"/>
      <c r="K357" s="12"/>
      <c r="L357" s="12"/>
      <c r="M357" s="12"/>
      <c r="N357" s="12"/>
      <c r="O357" s="12"/>
      <c r="P357" s="12"/>
      <c r="Q357" s="12"/>
      <c r="R357" s="12"/>
      <c r="S357" s="12"/>
      <c r="T357" s="12"/>
      <c r="U357" s="12"/>
      <c r="W357" s="91" t="str">
        <f t="shared" si="14"/>
        <v/>
      </c>
      <c r="X357" s="7"/>
    </row>
    <row r="358" spans="1:24" ht="14.5" x14ac:dyDescent="0.35">
      <c r="A358" s="7"/>
      <c r="C358" s="7"/>
      <c r="D358" s="13"/>
      <c r="E358"/>
      <c r="F358"/>
      <c r="G358"/>
      <c r="J358" s="12"/>
      <c r="K358" s="12"/>
      <c r="L358" s="12"/>
      <c r="M358" s="12"/>
      <c r="N358" s="12"/>
      <c r="O358" s="12"/>
      <c r="P358" s="12"/>
      <c r="Q358" s="12"/>
      <c r="R358" s="12"/>
      <c r="S358" s="12"/>
      <c r="T358" s="12"/>
      <c r="U358" s="12"/>
      <c r="W358" s="91" t="str">
        <f t="shared" si="14"/>
        <v/>
      </c>
      <c r="X358" s="7"/>
    </row>
    <row r="359" spans="1:24" ht="14.5" x14ac:dyDescent="0.35">
      <c r="A359" s="7"/>
      <c r="C359" s="7"/>
      <c r="D359" s="13"/>
      <c r="E359"/>
      <c r="F359"/>
      <c r="G359"/>
      <c r="J359" s="12"/>
      <c r="K359" s="12"/>
      <c r="L359" s="12"/>
      <c r="M359" s="12"/>
      <c r="N359" s="12"/>
      <c r="O359" s="12"/>
      <c r="P359" s="12"/>
      <c r="Q359" s="12"/>
      <c r="R359" s="12"/>
      <c r="S359" s="12"/>
      <c r="T359" s="12"/>
      <c r="U359" s="12"/>
      <c r="W359" s="91" t="str">
        <f t="shared" si="14"/>
        <v/>
      </c>
      <c r="X359" s="7"/>
    </row>
    <row r="360" spans="1:24" ht="14.5" x14ac:dyDescent="0.35">
      <c r="A360" s="7"/>
      <c r="C360" s="7"/>
      <c r="D360" s="13"/>
      <c r="E360"/>
      <c r="F360"/>
      <c r="G360"/>
      <c r="J360" s="12"/>
      <c r="K360" s="12"/>
      <c r="L360" s="12"/>
      <c r="M360" s="12"/>
      <c r="N360" s="12"/>
      <c r="O360" s="12"/>
      <c r="P360" s="12"/>
      <c r="Q360" s="12"/>
      <c r="R360" s="12"/>
      <c r="S360" s="12"/>
      <c r="T360" s="12"/>
      <c r="U360" s="12"/>
      <c r="W360" s="91" t="str">
        <f t="shared" si="14"/>
        <v/>
      </c>
      <c r="X360" s="7"/>
    </row>
    <row r="361" spans="1:24" ht="14.5" x14ac:dyDescent="0.35">
      <c r="A361" s="7"/>
      <c r="C361" s="7"/>
      <c r="D361" s="13"/>
      <c r="E361"/>
      <c r="F361"/>
      <c r="G361"/>
      <c r="J361" s="12"/>
      <c r="K361" s="12"/>
      <c r="L361" s="12"/>
      <c r="M361" s="12"/>
      <c r="N361" s="12"/>
      <c r="O361" s="12"/>
      <c r="P361" s="12"/>
      <c r="Q361" s="12"/>
      <c r="R361" s="12"/>
      <c r="S361" s="12"/>
      <c r="T361" s="12"/>
      <c r="U361" s="12"/>
      <c r="W361" s="91" t="str">
        <f t="shared" si="14"/>
        <v/>
      </c>
      <c r="X361" s="7"/>
    </row>
    <row r="362" spans="1:24" ht="14.5" x14ac:dyDescent="0.35">
      <c r="A362" s="7"/>
      <c r="C362" s="7"/>
      <c r="D362" s="13"/>
      <c r="E362"/>
      <c r="F362"/>
      <c r="G362"/>
      <c r="J362" s="12"/>
      <c r="K362" s="12"/>
      <c r="L362" s="12"/>
      <c r="M362" s="12"/>
      <c r="N362" s="12"/>
      <c r="O362" s="12"/>
      <c r="P362" s="12"/>
      <c r="Q362" s="12"/>
      <c r="R362" s="12"/>
      <c r="S362" s="12"/>
      <c r="T362" s="12"/>
      <c r="U362" s="12"/>
      <c r="W362" s="91" t="str">
        <f t="shared" si="14"/>
        <v/>
      </c>
      <c r="X362" s="7"/>
    </row>
    <row r="363" spans="1:24" ht="14.5" x14ac:dyDescent="0.35">
      <c r="A363" s="7"/>
      <c r="C363" s="7"/>
      <c r="D363" s="13"/>
      <c r="E363" s="13"/>
      <c r="F363" s="13"/>
      <c r="G363" s="13"/>
      <c r="J363" s="12"/>
      <c r="K363" s="12"/>
      <c r="L363" s="12"/>
      <c r="M363" s="12"/>
      <c r="N363" s="12"/>
      <c r="O363" s="12"/>
      <c r="P363" s="12"/>
      <c r="Q363" s="12"/>
      <c r="R363" s="12"/>
      <c r="S363" s="12"/>
      <c r="T363" s="12"/>
      <c r="U363" s="12"/>
      <c r="W363" s="91" t="str">
        <f t="shared" si="14"/>
        <v/>
      </c>
      <c r="X363" s="7"/>
    </row>
    <row r="364" spans="1:24" ht="14.5" x14ac:dyDescent="0.35">
      <c r="A364" s="7"/>
      <c r="C364" s="7"/>
      <c r="D364" s="13"/>
      <c r="E364"/>
      <c r="F364"/>
      <c r="G364"/>
      <c r="J364" s="12"/>
      <c r="K364" s="12"/>
      <c r="L364" s="12"/>
      <c r="M364" s="12"/>
      <c r="N364" s="12"/>
      <c r="O364" s="12"/>
      <c r="P364" s="12"/>
      <c r="Q364" s="12"/>
      <c r="R364" s="12"/>
      <c r="S364" s="12"/>
      <c r="T364" s="12"/>
      <c r="U364" s="12"/>
      <c r="W364" s="91" t="str">
        <f t="shared" si="14"/>
        <v/>
      </c>
      <c r="X364" s="7"/>
    </row>
    <row r="365" spans="1:24" ht="14.5" x14ac:dyDescent="0.35">
      <c r="A365" s="7"/>
      <c r="C365" s="7"/>
      <c r="D365" s="13"/>
      <c r="E365" s="13"/>
      <c r="F365" s="13"/>
      <c r="G365" s="13"/>
      <c r="J365" s="12"/>
      <c r="K365" s="12"/>
      <c r="L365" s="12"/>
      <c r="M365" s="12"/>
      <c r="N365" s="12"/>
      <c r="O365" s="12"/>
      <c r="P365" s="12"/>
      <c r="Q365" s="12"/>
      <c r="R365" s="12"/>
      <c r="S365" s="12"/>
      <c r="T365" s="12"/>
      <c r="U365" s="12"/>
      <c r="W365" s="91" t="str">
        <f t="shared" si="14"/>
        <v/>
      </c>
      <c r="X365" s="7"/>
    </row>
    <row r="366" spans="1:24" ht="14.5" x14ac:dyDescent="0.35">
      <c r="A366" s="7"/>
      <c r="C366" s="7"/>
      <c r="D366" s="13"/>
      <c r="E366"/>
      <c r="F366"/>
      <c r="G366"/>
      <c r="J366" s="12"/>
      <c r="K366" s="12"/>
      <c r="L366" s="12"/>
      <c r="M366" s="12"/>
      <c r="N366" s="12"/>
      <c r="O366" s="12"/>
      <c r="P366" s="12"/>
      <c r="Q366" s="12"/>
      <c r="R366" s="12"/>
      <c r="S366" s="12"/>
      <c r="T366" s="12"/>
      <c r="U366" s="12"/>
      <c r="W366" s="91" t="str">
        <f t="shared" si="14"/>
        <v/>
      </c>
      <c r="X366" s="7"/>
    </row>
    <row r="367" spans="1:24" ht="14.5" x14ac:dyDescent="0.35">
      <c r="A367" s="7"/>
      <c r="C367" s="7"/>
      <c r="D367" s="13"/>
      <c r="E367"/>
      <c r="F367"/>
      <c r="G367"/>
      <c r="J367" s="12"/>
      <c r="K367" s="12"/>
      <c r="L367" s="12"/>
      <c r="M367" s="12"/>
      <c r="N367" s="12"/>
      <c r="O367" s="12"/>
      <c r="P367" s="12"/>
      <c r="Q367" s="12"/>
      <c r="R367" s="12"/>
      <c r="S367" s="12"/>
      <c r="T367" s="12"/>
      <c r="U367" s="12"/>
      <c r="W367" s="91" t="str">
        <f t="shared" si="14"/>
        <v/>
      </c>
      <c r="X367" s="7"/>
    </row>
    <row r="368" spans="1:24" ht="14.5" x14ac:dyDescent="0.35">
      <c r="A368" s="7"/>
      <c r="C368" s="7"/>
      <c r="D368" s="13"/>
      <c r="E368" s="13"/>
      <c r="F368" s="13"/>
      <c r="G368" s="13"/>
      <c r="J368" s="12"/>
      <c r="K368" s="12"/>
      <c r="L368" s="12"/>
      <c r="M368" s="12"/>
      <c r="N368" s="12"/>
      <c r="O368" s="12"/>
      <c r="P368" s="12"/>
      <c r="Q368" s="12"/>
      <c r="R368" s="12"/>
      <c r="S368" s="12"/>
      <c r="T368" s="12"/>
      <c r="U368" s="12"/>
      <c r="W368" s="91" t="str">
        <f t="shared" si="14"/>
        <v/>
      </c>
      <c r="X368" s="7"/>
    </row>
    <row r="369" spans="1:24" ht="14.5" x14ac:dyDescent="0.35">
      <c r="A369" s="7"/>
      <c r="C369" s="7"/>
      <c r="D369" s="13"/>
      <c r="E369" s="13"/>
      <c r="F369" s="13"/>
      <c r="G369" s="13"/>
      <c r="J369" s="12"/>
      <c r="K369" s="12"/>
      <c r="L369" s="12"/>
      <c r="M369" s="12"/>
      <c r="N369" s="12"/>
      <c r="O369" s="12"/>
      <c r="P369" s="12"/>
      <c r="Q369" s="12"/>
      <c r="R369" s="12"/>
      <c r="S369" s="12"/>
      <c r="T369" s="12"/>
      <c r="U369" s="12"/>
      <c r="W369" s="91" t="str">
        <f t="shared" si="14"/>
        <v/>
      </c>
      <c r="X369" s="7"/>
    </row>
    <row r="370" spans="1:24" ht="14.5" x14ac:dyDescent="0.35">
      <c r="A370" s="7"/>
      <c r="C370" s="7"/>
      <c r="D370" s="13"/>
      <c r="E370" s="13"/>
      <c r="F370" s="13"/>
      <c r="G370" s="13"/>
      <c r="J370" s="12"/>
      <c r="K370" s="12"/>
      <c r="L370" s="12"/>
      <c r="M370" s="12"/>
      <c r="N370" s="12"/>
      <c r="O370" s="12"/>
      <c r="P370" s="12"/>
      <c r="Q370" s="12"/>
      <c r="R370" s="12"/>
      <c r="S370" s="12"/>
      <c r="T370" s="12"/>
      <c r="U370" s="12"/>
      <c r="W370" s="91" t="str">
        <f t="shared" ref="W370:W433" si="15">IFERROR((SUM(J370:U370)/COUNTA(J370:U370))*12+V370,"")</f>
        <v/>
      </c>
      <c r="X370" s="7"/>
    </row>
    <row r="371" spans="1:24" ht="14.5" x14ac:dyDescent="0.35">
      <c r="A371" s="7"/>
      <c r="C371" s="7"/>
      <c r="D371" s="13"/>
      <c r="E371" s="13"/>
      <c r="F371" s="13"/>
      <c r="G371" s="13"/>
      <c r="J371" s="12"/>
      <c r="K371" s="12"/>
      <c r="L371" s="12"/>
      <c r="M371" s="12"/>
      <c r="N371" s="12"/>
      <c r="O371" s="12"/>
      <c r="P371" s="12"/>
      <c r="Q371" s="12"/>
      <c r="R371" s="12"/>
      <c r="S371" s="12"/>
      <c r="T371" s="12"/>
      <c r="U371" s="12"/>
      <c r="W371" s="91" t="str">
        <f t="shared" si="15"/>
        <v/>
      </c>
      <c r="X371" s="7"/>
    </row>
    <row r="372" spans="1:24" ht="14.5" x14ac:dyDescent="0.35">
      <c r="A372" s="7"/>
      <c r="C372" s="7"/>
      <c r="D372" s="13"/>
      <c r="E372"/>
      <c r="F372"/>
      <c r="G372"/>
      <c r="J372" s="12"/>
      <c r="K372" s="12"/>
      <c r="L372" s="12"/>
      <c r="M372" s="12"/>
      <c r="N372" s="12"/>
      <c r="O372" s="12"/>
      <c r="P372" s="12"/>
      <c r="Q372" s="12"/>
      <c r="R372" s="12"/>
      <c r="S372" s="12"/>
      <c r="T372" s="12"/>
      <c r="U372" s="12"/>
      <c r="W372" s="91" t="str">
        <f t="shared" si="15"/>
        <v/>
      </c>
      <c r="X372" s="7"/>
    </row>
    <row r="373" spans="1:24" ht="14.5" x14ac:dyDescent="0.35">
      <c r="A373" s="7"/>
      <c r="C373" s="7"/>
      <c r="D373" s="13"/>
      <c r="E373"/>
      <c r="F373"/>
      <c r="G373"/>
      <c r="J373" s="12"/>
      <c r="K373" s="12"/>
      <c r="L373" s="12"/>
      <c r="M373" s="12"/>
      <c r="N373" s="12"/>
      <c r="O373" s="12"/>
      <c r="P373" s="12"/>
      <c r="Q373" s="12"/>
      <c r="R373" s="12"/>
      <c r="S373" s="12"/>
      <c r="T373" s="12"/>
      <c r="U373" s="12"/>
      <c r="W373" s="91" t="str">
        <f t="shared" si="15"/>
        <v/>
      </c>
      <c r="X373" s="7"/>
    </row>
    <row r="374" spans="1:24" ht="14.5" x14ac:dyDescent="0.35">
      <c r="A374" s="7"/>
      <c r="C374" s="7"/>
      <c r="D374" s="13"/>
      <c r="E374"/>
      <c r="F374"/>
      <c r="G374"/>
      <c r="J374" s="12"/>
      <c r="K374" s="12"/>
      <c r="L374" s="12"/>
      <c r="M374" s="12"/>
      <c r="N374" s="12"/>
      <c r="O374" s="12"/>
      <c r="P374" s="12"/>
      <c r="Q374" s="12"/>
      <c r="R374" s="12"/>
      <c r="S374" s="12"/>
      <c r="T374" s="12"/>
      <c r="U374" s="12"/>
      <c r="W374" s="91" t="str">
        <f t="shared" si="15"/>
        <v/>
      </c>
      <c r="X374" s="7"/>
    </row>
    <row r="375" spans="1:24" ht="14.5" x14ac:dyDescent="0.35">
      <c r="A375" s="7"/>
      <c r="C375" s="7"/>
      <c r="D375" s="13"/>
      <c r="E375"/>
      <c r="F375"/>
      <c r="G375"/>
      <c r="J375" s="12"/>
      <c r="K375" s="12"/>
      <c r="L375" s="12"/>
      <c r="M375" s="12"/>
      <c r="N375" s="12"/>
      <c r="O375" s="12"/>
      <c r="P375" s="12"/>
      <c r="Q375" s="12"/>
      <c r="R375" s="12"/>
      <c r="S375" s="12"/>
      <c r="T375" s="12"/>
      <c r="U375" s="12"/>
      <c r="W375" s="91" t="str">
        <f t="shared" si="15"/>
        <v/>
      </c>
      <c r="X375" s="7"/>
    </row>
    <row r="376" spans="1:24" ht="14.5" x14ac:dyDescent="0.35">
      <c r="A376" s="7"/>
      <c r="C376" s="7"/>
      <c r="D376" s="13"/>
      <c r="E376"/>
      <c r="F376"/>
      <c r="G376"/>
      <c r="J376" s="12"/>
      <c r="K376" s="12"/>
      <c r="L376" s="12"/>
      <c r="M376" s="12"/>
      <c r="N376" s="12"/>
      <c r="O376" s="12"/>
      <c r="P376" s="12"/>
      <c r="Q376" s="12"/>
      <c r="R376" s="12"/>
      <c r="S376" s="12"/>
      <c r="T376" s="12"/>
      <c r="U376" s="12"/>
      <c r="W376" s="91" t="str">
        <f t="shared" si="15"/>
        <v/>
      </c>
      <c r="X376" s="7"/>
    </row>
    <row r="377" spans="1:24" ht="14.5" x14ac:dyDescent="0.35">
      <c r="A377" s="7"/>
      <c r="C377" s="7"/>
      <c r="D377" s="13"/>
      <c r="E377"/>
      <c r="F377"/>
      <c r="G377"/>
      <c r="J377" s="12"/>
      <c r="K377" s="12"/>
      <c r="L377" s="12"/>
      <c r="M377" s="12"/>
      <c r="N377" s="12"/>
      <c r="O377" s="12"/>
      <c r="P377" s="12"/>
      <c r="Q377" s="12"/>
      <c r="R377" s="12"/>
      <c r="S377" s="12"/>
      <c r="T377" s="12"/>
      <c r="U377" s="12"/>
      <c r="W377" s="91" t="str">
        <f t="shared" si="15"/>
        <v/>
      </c>
      <c r="X377" s="7"/>
    </row>
    <row r="378" spans="1:24" ht="14.5" x14ac:dyDescent="0.35">
      <c r="A378" s="7"/>
      <c r="C378" s="7"/>
      <c r="D378" s="13"/>
      <c r="E378"/>
      <c r="F378"/>
      <c r="G378"/>
      <c r="J378" s="12"/>
      <c r="K378" s="12"/>
      <c r="L378" s="12"/>
      <c r="M378" s="12"/>
      <c r="N378" s="12"/>
      <c r="O378" s="12"/>
      <c r="P378" s="12"/>
      <c r="Q378" s="12"/>
      <c r="R378" s="12"/>
      <c r="S378" s="12"/>
      <c r="T378" s="12"/>
      <c r="U378" s="12"/>
      <c r="W378" s="91" t="str">
        <f t="shared" si="15"/>
        <v/>
      </c>
      <c r="X378" s="7"/>
    </row>
    <row r="379" spans="1:24" ht="14.5" x14ac:dyDescent="0.35">
      <c r="A379" s="7"/>
      <c r="C379" s="7"/>
      <c r="D379" s="13"/>
      <c r="E379"/>
      <c r="F379"/>
      <c r="G379"/>
      <c r="J379" s="12"/>
      <c r="K379" s="12"/>
      <c r="L379" s="12"/>
      <c r="M379" s="12"/>
      <c r="N379" s="12"/>
      <c r="O379" s="12"/>
      <c r="P379" s="12"/>
      <c r="Q379" s="12"/>
      <c r="R379" s="12"/>
      <c r="S379" s="12"/>
      <c r="T379" s="12"/>
      <c r="U379" s="12"/>
      <c r="W379" s="91" t="str">
        <f t="shared" si="15"/>
        <v/>
      </c>
      <c r="X379" s="7"/>
    </row>
    <row r="380" spans="1:24" ht="14.5" x14ac:dyDescent="0.35">
      <c r="A380" s="7"/>
      <c r="C380" s="7"/>
      <c r="D380" s="13"/>
      <c r="E380"/>
      <c r="F380"/>
      <c r="G380"/>
      <c r="J380" s="12"/>
      <c r="K380" s="12"/>
      <c r="L380" s="12"/>
      <c r="M380" s="12"/>
      <c r="N380" s="12"/>
      <c r="O380" s="12"/>
      <c r="P380" s="12"/>
      <c r="Q380" s="12"/>
      <c r="R380" s="12"/>
      <c r="S380" s="12"/>
      <c r="T380" s="12"/>
      <c r="U380" s="12"/>
      <c r="W380" s="91" t="str">
        <f t="shared" si="15"/>
        <v/>
      </c>
      <c r="X380" s="7"/>
    </row>
    <row r="381" spans="1:24" ht="14.5" x14ac:dyDescent="0.35">
      <c r="A381" s="7"/>
      <c r="C381" s="7"/>
      <c r="D381" s="13"/>
      <c r="E381"/>
      <c r="F381"/>
      <c r="G381"/>
      <c r="J381" s="12"/>
      <c r="K381" s="12"/>
      <c r="L381" s="12"/>
      <c r="M381" s="12"/>
      <c r="N381" s="12"/>
      <c r="O381" s="12"/>
      <c r="P381" s="12"/>
      <c r="Q381" s="12"/>
      <c r="R381" s="12"/>
      <c r="S381" s="12"/>
      <c r="T381" s="12"/>
      <c r="U381" s="12"/>
      <c r="W381" s="91" t="str">
        <f t="shared" si="15"/>
        <v/>
      </c>
      <c r="X381" s="7"/>
    </row>
    <row r="382" spans="1:24" ht="14.5" x14ac:dyDescent="0.35">
      <c r="A382" s="7"/>
      <c r="C382" s="7"/>
      <c r="D382" s="13"/>
      <c r="E382"/>
      <c r="F382"/>
      <c r="G382"/>
      <c r="J382" s="12"/>
      <c r="K382" s="12"/>
      <c r="L382" s="12"/>
      <c r="M382" s="12"/>
      <c r="N382" s="12"/>
      <c r="O382" s="12"/>
      <c r="P382" s="12"/>
      <c r="Q382" s="12"/>
      <c r="R382" s="12"/>
      <c r="S382" s="12"/>
      <c r="T382" s="12"/>
      <c r="U382" s="12"/>
      <c r="W382" s="91" t="str">
        <f t="shared" si="15"/>
        <v/>
      </c>
      <c r="X382" s="7"/>
    </row>
    <row r="383" spans="1:24" ht="14.5" x14ac:dyDescent="0.35">
      <c r="A383" s="7"/>
      <c r="C383" s="7"/>
      <c r="D383" s="13"/>
      <c r="E383"/>
      <c r="F383"/>
      <c r="G383"/>
      <c r="J383" s="12"/>
      <c r="K383" s="12"/>
      <c r="L383" s="12"/>
      <c r="M383" s="12"/>
      <c r="N383" s="12"/>
      <c r="O383" s="12"/>
      <c r="P383" s="12"/>
      <c r="Q383" s="12"/>
      <c r="R383" s="12"/>
      <c r="S383" s="12"/>
      <c r="T383" s="12"/>
      <c r="U383" s="12"/>
      <c r="W383" s="91" t="str">
        <f t="shared" si="15"/>
        <v/>
      </c>
      <c r="X383" s="7"/>
    </row>
    <row r="384" spans="1:24" ht="14.5" x14ac:dyDescent="0.35">
      <c r="A384" s="7"/>
      <c r="C384" s="7"/>
      <c r="D384" s="13"/>
      <c r="E384"/>
      <c r="F384"/>
      <c r="G384"/>
      <c r="J384" s="12"/>
      <c r="K384" s="12"/>
      <c r="L384" s="12"/>
      <c r="M384" s="12"/>
      <c r="N384" s="12"/>
      <c r="O384" s="12"/>
      <c r="P384" s="12"/>
      <c r="Q384" s="12"/>
      <c r="R384" s="12"/>
      <c r="S384" s="12"/>
      <c r="T384" s="12"/>
      <c r="U384" s="12"/>
      <c r="W384" s="91" t="str">
        <f t="shared" si="15"/>
        <v/>
      </c>
      <c r="X384" s="7"/>
    </row>
    <row r="385" spans="1:24" ht="14.5" x14ac:dyDescent="0.35">
      <c r="A385" s="7"/>
      <c r="C385" s="7"/>
      <c r="D385" s="13"/>
      <c r="E385"/>
      <c r="F385"/>
      <c r="G385"/>
      <c r="J385" s="12"/>
      <c r="K385" s="12"/>
      <c r="L385" s="12"/>
      <c r="M385" s="12"/>
      <c r="N385" s="12"/>
      <c r="O385" s="12"/>
      <c r="P385" s="12"/>
      <c r="Q385" s="12"/>
      <c r="R385" s="12"/>
      <c r="S385" s="12"/>
      <c r="T385" s="12"/>
      <c r="U385" s="12"/>
      <c r="W385" s="91" t="str">
        <f t="shared" si="15"/>
        <v/>
      </c>
      <c r="X385" s="7"/>
    </row>
    <row r="386" spans="1:24" ht="14.5" x14ac:dyDescent="0.35">
      <c r="A386" s="7"/>
      <c r="C386" s="7"/>
      <c r="D386" s="13"/>
      <c r="E386"/>
      <c r="F386"/>
      <c r="G386"/>
      <c r="J386" s="12"/>
      <c r="K386" s="12"/>
      <c r="L386" s="12"/>
      <c r="M386" s="12"/>
      <c r="N386" s="12"/>
      <c r="O386" s="12"/>
      <c r="P386" s="12"/>
      <c r="Q386" s="12"/>
      <c r="R386" s="12"/>
      <c r="S386" s="12"/>
      <c r="T386" s="12"/>
      <c r="U386" s="12"/>
      <c r="W386" s="91" t="str">
        <f t="shared" si="15"/>
        <v/>
      </c>
      <c r="X386" s="7"/>
    </row>
    <row r="387" spans="1:24" ht="14.5" x14ac:dyDescent="0.35">
      <c r="A387" s="7"/>
      <c r="C387" s="7"/>
      <c r="D387" s="13"/>
      <c r="E387"/>
      <c r="F387"/>
      <c r="G387"/>
      <c r="J387" s="12"/>
      <c r="K387" s="12"/>
      <c r="L387" s="12"/>
      <c r="M387" s="12"/>
      <c r="N387" s="12"/>
      <c r="O387" s="12"/>
      <c r="P387" s="12"/>
      <c r="Q387" s="12"/>
      <c r="R387" s="12"/>
      <c r="S387" s="12"/>
      <c r="T387" s="12"/>
      <c r="U387" s="12"/>
      <c r="W387" s="91" t="str">
        <f t="shared" si="15"/>
        <v/>
      </c>
      <c r="X387" s="7"/>
    </row>
    <row r="388" spans="1:24" ht="14.5" x14ac:dyDescent="0.35">
      <c r="A388" s="7"/>
      <c r="C388" s="7"/>
      <c r="D388" s="13"/>
      <c r="E388"/>
      <c r="F388"/>
      <c r="G388"/>
      <c r="J388" s="12"/>
      <c r="K388" s="12"/>
      <c r="L388" s="12"/>
      <c r="M388" s="12"/>
      <c r="N388" s="12"/>
      <c r="O388" s="12"/>
      <c r="P388" s="12"/>
      <c r="Q388" s="12"/>
      <c r="R388" s="12"/>
      <c r="S388" s="12"/>
      <c r="T388" s="12"/>
      <c r="U388" s="12"/>
      <c r="W388" s="91" t="str">
        <f t="shared" si="15"/>
        <v/>
      </c>
      <c r="X388" s="7"/>
    </row>
    <row r="389" spans="1:24" ht="14.5" x14ac:dyDescent="0.35">
      <c r="A389" s="7"/>
      <c r="C389" s="7"/>
      <c r="D389" s="13"/>
      <c r="E389"/>
      <c r="F389"/>
      <c r="G389"/>
      <c r="J389" s="12"/>
      <c r="K389" s="12"/>
      <c r="L389" s="12"/>
      <c r="M389" s="12"/>
      <c r="N389" s="12"/>
      <c r="O389" s="12"/>
      <c r="P389" s="12"/>
      <c r="Q389" s="12"/>
      <c r="R389" s="12"/>
      <c r="S389" s="12"/>
      <c r="T389" s="12"/>
      <c r="U389" s="12"/>
      <c r="W389" s="91" t="str">
        <f t="shared" si="15"/>
        <v/>
      </c>
      <c r="X389" s="7"/>
    </row>
    <row r="390" spans="1:24" ht="14.5" x14ac:dyDescent="0.35">
      <c r="A390" s="7"/>
      <c r="C390" s="7"/>
      <c r="D390" s="13"/>
      <c r="E390"/>
      <c r="F390"/>
      <c r="G390"/>
      <c r="J390" s="12"/>
      <c r="K390" s="12"/>
      <c r="L390" s="12"/>
      <c r="M390" s="12"/>
      <c r="N390" s="12"/>
      <c r="O390" s="12"/>
      <c r="P390" s="12"/>
      <c r="Q390" s="12"/>
      <c r="R390" s="12"/>
      <c r="S390" s="12"/>
      <c r="T390" s="12"/>
      <c r="U390" s="12"/>
      <c r="W390" s="91" t="str">
        <f t="shared" si="15"/>
        <v/>
      </c>
      <c r="X390" s="7"/>
    </row>
    <row r="391" spans="1:24" ht="14.5" x14ac:dyDescent="0.35">
      <c r="A391" s="7"/>
      <c r="C391" s="7"/>
      <c r="D391" s="13"/>
      <c r="E391"/>
      <c r="F391"/>
      <c r="G391"/>
      <c r="J391" s="12"/>
      <c r="K391" s="12"/>
      <c r="L391" s="12"/>
      <c r="M391" s="12"/>
      <c r="N391" s="12"/>
      <c r="O391" s="12"/>
      <c r="P391" s="12"/>
      <c r="Q391" s="12"/>
      <c r="R391" s="12"/>
      <c r="S391" s="12"/>
      <c r="T391" s="12"/>
      <c r="U391" s="12"/>
      <c r="W391" s="91" t="str">
        <f t="shared" si="15"/>
        <v/>
      </c>
      <c r="X391" s="7"/>
    </row>
    <row r="392" spans="1:24" ht="14.5" x14ac:dyDescent="0.35">
      <c r="A392" s="7"/>
      <c r="C392" s="7"/>
      <c r="D392" s="13"/>
      <c r="E392"/>
      <c r="F392"/>
      <c r="G392"/>
      <c r="J392" s="12"/>
      <c r="K392" s="12"/>
      <c r="L392" s="12"/>
      <c r="M392" s="12"/>
      <c r="N392" s="12"/>
      <c r="O392" s="12"/>
      <c r="P392" s="12"/>
      <c r="Q392" s="12"/>
      <c r="R392" s="12"/>
      <c r="S392" s="12"/>
      <c r="T392" s="12"/>
      <c r="U392" s="12"/>
      <c r="W392" s="91" t="str">
        <f t="shared" si="15"/>
        <v/>
      </c>
      <c r="X392" s="7"/>
    </row>
    <row r="393" spans="1:24" ht="14.5" x14ac:dyDescent="0.35">
      <c r="A393" s="7"/>
      <c r="C393" s="7"/>
      <c r="D393" s="13"/>
      <c r="E393"/>
      <c r="F393"/>
      <c r="G393"/>
      <c r="J393" s="12"/>
      <c r="K393" s="12"/>
      <c r="L393" s="12"/>
      <c r="M393" s="12"/>
      <c r="N393" s="12"/>
      <c r="O393" s="12"/>
      <c r="P393" s="12"/>
      <c r="Q393" s="12"/>
      <c r="R393" s="12"/>
      <c r="S393" s="12"/>
      <c r="T393" s="12"/>
      <c r="U393" s="12"/>
      <c r="W393" s="91" t="str">
        <f t="shared" si="15"/>
        <v/>
      </c>
      <c r="X393" s="7"/>
    </row>
    <row r="394" spans="1:24" ht="14.5" x14ac:dyDescent="0.35">
      <c r="A394" s="7"/>
      <c r="C394" s="7"/>
      <c r="D394" s="13"/>
      <c r="E394"/>
      <c r="F394"/>
      <c r="G394"/>
      <c r="J394" s="12"/>
      <c r="K394" s="12"/>
      <c r="L394" s="12"/>
      <c r="M394" s="12"/>
      <c r="N394" s="12"/>
      <c r="O394" s="12"/>
      <c r="P394" s="12"/>
      <c r="Q394" s="12"/>
      <c r="R394" s="12"/>
      <c r="S394" s="12"/>
      <c r="T394" s="12"/>
      <c r="U394" s="12"/>
      <c r="W394" s="91" t="str">
        <f t="shared" si="15"/>
        <v/>
      </c>
      <c r="X394" s="7"/>
    </row>
    <row r="395" spans="1:24" ht="14.5" x14ac:dyDescent="0.35">
      <c r="A395" s="7"/>
      <c r="C395" s="7"/>
      <c r="D395" s="13"/>
      <c r="E395"/>
      <c r="F395"/>
      <c r="G395"/>
      <c r="J395" s="12"/>
      <c r="K395" s="12"/>
      <c r="L395" s="12"/>
      <c r="M395" s="12"/>
      <c r="N395" s="12"/>
      <c r="O395" s="12"/>
      <c r="P395" s="12"/>
      <c r="Q395" s="12"/>
      <c r="R395" s="12"/>
      <c r="S395" s="12"/>
      <c r="T395" s="12"/>
      <c r="U395" s="12"/>
      <c r="W395" s="91" t="str">
        <f t="shared" si="15"/>
        <v/>
      </c>
      <c r="X395" s="7"/>
    </row>
    <row r="396" spans="1:24" ht="14.5" x14ac:dyDescent="0.35">
      <c r="A396" s="7"/>
      <c r="C396" s="7"/>
      <c r="D396" s="13"/>
      <c r="E396"/>
      <c r="F396"/>
      <c r="G396"/>
      <c r="J396" s="12"/>
      <c r="K396" s="12"/>
      <c r="L396" s="12"/>
      <c r="M396" s="12"/>
      <c r="N396" s="12"/>
      <c r="O396" s="12"/>
      <c r="P396" s="12"/>
      <c r="Q396" s="12"/>
      <c r="R396" s="12"/>
      <c r="S396" s="12"/>
      <c r="T396" s="12"/>
      <c r="U396" s="12"/>
      <c r="W396" s="91" t="str">
        <f t="shared" si="15"/>
        <v/>
      </c>
      <c r="X396" s="7"/>
    </row>
    <row r="397" spans="1:24" ht="14.5" x14ac:dyDescent="0.35">
      <c r="A397" s="7"/>
      <c r="C397" s="7"/>
      <c r="D397" s="13"/>
      <c r="E397"/>
      <c r="F397"/>
      <c r="G397"/>
      <c r="J397" s="12"/>
      <c r="K397" s="12"/>
      <c r="L397" s="12"/>
      <c r="M397" s="12"/>
      <c r="N397" s="12"/>
      <c r="O397" s="12"/>
      <c r="P397" s="12"/>
      <c r="Q397" s="12"/>
      <c r="R397" s="12"/>
      <c r="S397" s="12"/>
      <c r="T397" s="12"/>
      <c r="U397" s="12"/>
      <c r="W397" s="91" t="str">
        <f t="shared" si="15"/>
        <v/>
      </c>
      <c r="X397" s="7"/>
    </row>
    <row r="398" spans="1:24" ht="14.5" x14ac:dyDescent="0.35">
      <c r="A398" s="7"/>
      <c r="C398" s="7"/>
      <c r="D398" s="13"/>
      <c r="E398"/>
      <c r="F398"/>
      <c r="G398"/>
      <c r="J398" s="12"/>
      <c r="K398" s="12"/>
      <c r="L398" s="12"/>
      <c r="M398" s="12"/>
      <c r="N398" s="12"/>
      <c r="O398" s="12"/>
      <c r="P398" s="12"/>
      <c r="Q398" s="12"/>
      <c r="R398" s="12"/>
      <c r="S398" s="12"/>
      <c r="T398" s="12"/>
      <c r="U398" s="12"/>
      <c r="W398" s="91" t="str">
        <f t="shared" si="15"/>
        <v/>
      </c>
      <c r="X398" s="7"/>
    </row>
    <row r="399" spans="1:24" ht="14.5" x14ac:dyDescent="0.35">
      <c r="A399" s="7"/>
      <c r="C399" s="7"/>
      <c r="D399" s="13"/>
      <c r="E399"/>
      <c r="F399"/>
      <c r="G399"/>
      <c r="J399" s="12"/>
      <c r="K399" s="12"/>
      <c r="L399" s="12"/>
      <c r="M399" s="12"/>
      <c r="N399" s="12"/>
      <c r="O399" s="12"/>
      <c r="P399" s="12"/>
      <c r="Q399" s="12"/>
      <c r="R399" s="12"/>
      <c r="S399" s="12"/>
      <c r="T399" s="12"/>
      <c r="U399" s="12"/>
      <c r="W399" s="91" t="str">
        <f t="shared" si="15"/>
        <v/>
      </c>
      <c r="X399" s="7"/>
    </row>
    <row r="400" spans="1:24" ht="14.5" x14ac:dyDescent="0.35">
      <c r="A400" s="7"/>
      <c r="C400" s="7"/>
      <c r="D400" s="13"/>
      <c r="E400"/>
      <c r="F400"/>
      <c r="G400"/>
      <c r="J400" s="12"/>
      <c r="K400" s="12"/>
      <c r="L400" s="12"/>
      <c r="M400" s="12"/>
      <c r="N400" s="12"/>
      <c r="O400" s="12"/>
      <c r="P400" s="12"/>
      <c r="Q400" s="12"/>
      <c r="R400" s="12"/>
      <c r="S400" s="12"/>
      <c r="T400" s="12"/>
      <c r="U400" s="12"/>
      <c r="W400" s="91" t="str">
        <f t="shared" si="15"/>
        <v/>
      </c>
      <c r="X400" s="7"/>
    </row>
    <row r="401" spans="1:24" ht="14.5" x14ac:dyDescent="0.35">
      <c r="A401" s="7"/>
      <c r="C401" s="7"/>
      <c r="D401" s="13"/>
      <c r="E401"/>
      <c r="F401"/>
      <c r="G401"/>
      <c r="J401" s="12"/>
      <c r="K401" s="12"/>
      <c r="L401" s="12"/>
      <c r="M401" s="12"/>
      <c r="N401" s="12"/>
      <c r="O401" s="12"/>
      <c r="P401" s="12"/>
      <c r="Q401" s="12"/>
      <c r="R401" s="12"/>
      <c r="S401" s="12"/>
      <c r="T401" s="12"/>
      <c r="U401" s="12"/>
      <c r="W401" s="91" t="str">
        <f t="shared" si="15"/>
        <v/>
      </c>
      <c r="X401" s="7"/>
    </row>
    <row r="402" spans="1:24" ht="14.5" x14ac:dyDescent="0.35">
      <c r="A402" s="7"/>
      <c r="C402" s="7"/>
      <c r="D402" s="13"/>
      <c r="E402"/>
      <c r="F402"/>
      <c r="G402"/>
      <c r="J402" s="12"/>
      <c r="K402" s="12"/>
      <c r="L402" s="12"/>
      <c r="M402" s="12"/>
      <c r="N402" s="12"/>
      <c r="O402" s="12"/>
      <c r="P402" s="12"/>
      <c r="Q402" s="12"/>
      <c r="R402" s="12"/>
      <c r="S402" s="12"/>
      <c r="T402" s="12"/>
      <c r="U402" s="12"/>
      <c r="W402" s="91" t="str">
        <f t="shared" si="15"/>
        <v/>
      </c>
      <c r="X402" s="7"/>
    </row>
    <row r="403" spans="1:24" ht="14.5" x14ac:dyDescent="0.35">
      <c r="A403" s="7"/>
      <c r="C403" s="7"/>
      <c r="D403" s="13"/>
      <c r="E403"/>
      <c r="F403"/>
      <c r="G403"/>
      <c r="J403" s="12"/>
      <c r="K403" s="12"/>
      <c r="L403" s="12"/>
      <c r="M403" s="12"/>
      <c r="N403" s="12"/>
      <c r="O403" s="12"/>
      <c r="P403" s="12"/>
      <c r="Q403" s="12"/>
      <c r="R403" s="12"/>
      <c r="S403" s="12"/>
      <c r="T403" s="12"/>
      <c r="U403" s="12"/>
      <c r="W403" s="91" t="str">
        <f t="shared" si="15"/>
        <v/>
      </c>
      <c r="X403" s="7"/>
    </row>
    <row r="404" spans="1:24" ht="14.5" x14ac:dyDescent="0.35">
      <c r="A404" s="7"/>
      <c r="C404" s="7"/>
      <c r="D404" s="13"/>
      <c r="E404"/>
      <c r="F404"/>
      <c r="G404"/>
      <c r="J404" s="12"/>
      <c r="K404" s="12"/>
      <c r="L404" s="12"/>
      <c r="M404" s="12"/>
      <c r="N404" s="12"/>
      <c r="O404" s="12"/>
      <c r="P404" s="12"/>
      <c r="Q404" s="12"/>
      <c r="R404" s="12"/>
      <c r="S404" s="12"/>
      <c r="T404" s="12"/>
      <c r="U404" s="12"/>
      <c r="W404" s="91" t="str">
        <f t="shared" si="15"/>
        <v/>
      </c>
      <c r="X404" s="7"/>
    </row>
    <row r="405" spans="1:24" ht="14.5" x14ac:dyDescent="0.35">
      <c r="A405" s="7"/>
      <c r="C405" s="7"/>
      <c r="D405" s="13"/>
      <c r="E405"/>
      <c r="F405"/>
      <c r="G405"/>
      <c r="J405" s="12"/>
      <c r="K405" s="12"/>
      <c r="L405" s="12"/>
      <c r="M405" s="12"/>
      <c r="N405" s="12"/>
      <c r="O405" s="12"/>
      <c r="P405" s="12"/>
      <c r="Q405" s="12"/>
      <c r="R405" s="12"/>
      <c r="S405" s="12"/>
      <c r="T405" s="12"/>
      <c r="U405" s="12"/>
      <c r="W405" s="91" t="str">
        <f t="shared" si="15"/>
        <v/>
      </c>
      <c r="X405" s="7"/>
    </row>
    <row r="406" spans="1:24" ht="14.5" x14ac:dyDescent="0.35">
      <c r="A406" s="7"/>
      <c r="C406" s="7"/>
      <c r="D406" s="13"/>
      <c r="E406" s="13"/>
      <c r="F406" s="13"/>
      <c r="G406" s="13"/>
      <c r="J406" s="12"/>
      <c r="K406" s="12"/>
      <c r="L406" s="12"/>
      <c r="M406" s="12"/>
      <c r="N406" s="12"/>
      <c r="O406" s="12"/>
      <c r="P406" s="12"/>
      <c r="Q406" s="12"/>
      <c r="R406" s="12"/>
      <c r="S406" s="12"/>
      <c r="T406" s="12"/>
      <c r="U406" s="12"/>
      <c r="W406" s="91" t="str">
        <f t="shared" si="15"/>
        <v/>
      </c>
      <c r="X406" s="7"/>
    </row>
    <row r="407" spans="1:24" ht="14.5" x14ac:dyDescent="0.35">
      <c r="A407" s="7"/>
      <c r="C407" s="7"/>
      <c r="D407" s="13"/>
      <c r="E407"/>
      <c r="F407"/>
      <c r="G407"/>
      <c r="J407" s="12"/>
      <c r="K407" s="12"/>
      <c r="L407" s="12"/>
      <c r="M407" s="12"/>
      <c r="N407" s="12"/>
      <c r="O407" s="12"/>
      <c r="P407" s="12"/>
      <c r="Q407" s="12"/>
      <c r="R407" s="12"/>
      <c r="S407" s="12"/>
      <c r="T407" s="12"/>
      <c r="U407" s="12"/>
      <c r="W407" s="91" t="str">
        <f t="shared" si="15"/>
        <v/>
      </c>
      <c r="X407" s="7"/>
    </row>
    <row r="408" spans="1:24" ht="14.5" x14ac:dyDescent="0.35">
      <c r="A408" s="7"/>
      <c r="C408" s="7"/>
      <c r="D408" s="13"/>
      <c r="E408"/>
      <c r="F408"/>
      <c r="G408"/>
      <c r="J408" s="12"/>
      <c r="K408" s="12"/>
      <c r="L408" s="12"/>
      <c r="M408" s="12"/>
      <c r="N408" s="12"/>
      <c r="O408" s="12"/>
      <c r="P408" s="12"/>
      <c r="Q408" s="12"/>
      <c r="R408" s="12"/>
      <c r="S408" s="12"/>
      <c r="T408" s="12"/>
      <c r="U408" s="12"/>
      <c r="W408" s="91" t="str">
        <f t="shared" si="15"/>
        <v/>
      </c>
      <c r="X408" s="7"/>
    </row>
    <row r="409" spans="1:24" ht="14.5" x14ac:dyDescent="0.35">
      <c r="A409" s="7"/>
      <c r="C409" s="7"/>
      <c r="D409" s="13"/>
      <c r="E409"/>
      <c r="F409"/>
      <c r="G409"/>
      <c r="J409" s="12"/>
      <c r="K409" s="12"/>
      <c r="L409" s="12"/>
      <c r="M409" s="12"/>
      <c r="N409" s="12"/>
      <c r="O409" s="12"/>
      <c r="P409" s="12"/>
      <c r="Q409" s="12"/>
      <c r="R409" s="12"/>
      <c r="S409" s="12"/>
      <c r="T409" s="12"/>
      <c r="U409" s="12"/>
      <c r="W409" s="91" t="str">
        <f t="shared" si="15"/>
        <v/>
      </c>
      <c r="X409" s="7"/>
    </row>
    <row r="410" spans="1:24" ht="14.5" x14ac:dyDescent="0.35">
      <c r="A410" s="7"/>
      <c r="C410" s="7"/>
      <c r="D410" s="13"/>
      <c r="E410"/>
      <c r="F410"/>
      <c r="G410"/>
      <c r="J410" s="12"/>
      <c r="K410" s="12"/>
      <c r="L410" s="12"/>
      <c r="M410" s="12"/>
      <c r="N410" s="12"/>
      <c r="O410" s="12"/>
      <c r="P410" s="12"/>
      <c r="Q410" s="12"/>
      <c r="R410" s="12"/>
      <c r="S410" s="12"/>
      <c r="T410" s="12"/>
      <c r="U410" s="12"/>
      <c r="W410" s="91" t="str">
        <f t="shared" si="15"/>
        <v/>
      </c>
      <c r="X410" s="7"/>
    </row>
    <row r="411" spans="1:24" ht="14.5" x14ac:dyDescent="0.35">
      <c r="A411" s="7"/>
      <c r="C411" s="7"/>
      <c r="D411" s="13"/>
      <c r="E411"/>
      <c r="F411"/>
      <c r="G411"/>
      <c r="J411" s="12"/>
      <c r="K411" s="12"/>
      <c r="L411" s="12"/>
      <c r="M411" s="12"/>
      <c r="N411" s="12"/>
      <c r="O411" s="12"/>
      <c r="P411" s="12"/>
      <c r="Q411" s="12"/>
      <c r="R411" s="12"/>
      <c r="S411" s="12"/>
      <c r="T411" s="12"/>
      <c r="U411" s="12"/>
      <c r="W411" s="91" t="str">
        <f t="shared" si="15"/>
        <v/>
      </c>
      <c r="X411" s="7"/>
    </row>
    <row r="412" spans="1:24" ht="14.5" x14ac:dyDescent="0.35">
      <c r="A412" s="7"/>
      <c r="C412" s="7"/>
      <c r="D412" s="13"/>
      <c r="E412"/>
      <c r="F412"/>
      <c r="G412"/>
      <c r="J412" s="12"/>
      <c r="K412" s="12"/>
      <c r="L412" s="12"/>
      <c r="M412" s="12"/>
      <c r="N412" s="12"/>
      <c r="O412" s="12"/>
      <c r="P412" s="12"/>
      <c r="Q412" s="12"/>
      <c r="R412" s="12"/>
      <c r="S412" s="12"/>
      <c r="T412" s="12"/>
      <c r="U412" s="12"/>
      <c r="W412" s="91" t="str">
        <f t="shared" si="15"/>
        <v/>
      </c>
      <c r="X412" s="7"/>
    </row>
    <row r="413" spans="1:24" ht="14.5" x14ac:dyDescent="0.35">
      <c r="A413" s="7"/>
      <c r="C413" s="7"/>
      <c r="D413" s="13"/>
      <c r="E413"/>
      <c r="F413"/>
      <c r="G413"/>
      <c r="J413" s="12"/>
      <c r="K413" s="12"/>
      <c r="L413" s="12"/>
      <c r="M413" s="12"/>
      <c r="N413" s="12"/>
      <c r="O413" s="12"/>
      <c r="P413" s="12"/>
      <c r="Q413" s="12"/>
      <c r="R413" s="12"/>
      <c r="S413" s="12"/>
      <c r="T413" s="12"/>
      <c r="U413" s="12"/>
      <c r="W413" s="91" t="str">
        <f t="shared" si="15"/>
        <v/>
      </c>
      <c r="X413" s="7"/>
    </row>
    <row r="414" spans="1:24" ht="14.5" x14ac:dyDescent="0.35">
      <c r="A414" s="7"/>
      <c r="C414" s="7"/>
      <c r="D414" s="13"/>
      <c r="E414"/>
      <c r="F414"/>
      <c r="G414"/>
      <c r="J414" s="12"/>
      <c r="K414" s="12"/>
      <c r="L414" s="12"/>
      <c r="M414" s="12"/>
      <c r="N414" s="12"/>
      <c r="O414" s="12"/>
      <c r="P414" s="12"/>
      <c r="Q414" s="12"/>
      <c r="R414" s="12"/>
      <c r="S414" s="12"/>
      <c r="T414" s="12"/>
      <c r="U414" s="12"/>
      <c r="W414" s="91" t="str">
        <f t="shared" si="15"/>
        <v/>
      </c>
      <c r="X414" s="7"/>
    </row>
    <row r="415" spans="1:24" ht="14.5" x14ac:dyDescent="0.35">
      <c r="A415" s="7"/>
      <c r="C415" s="7"/>
      <c r="D415" s="13"/>
      <c r="E415"/>
      <c r="F415"/>
      <c r="G415"/>
      <c r="J415" s="12"/>
      <c r="K415" s="12"/>
      <c r="L415" s="12"/>
      <c r="M415" s="12"/>
      <c r="N415" s="12"/>
      <c r="O415" s="12"/>
      <c r="P415" s="12"/>
      <c r="Q415" s="12"/>
      <c r="R415" s="12"/>
      <c r="S415" s="12"/>
      <c r="T415" s="12"/>
      <c r="U415" s="12"/>
      <c r="W415" s="91" t="str">
        <f t="shared" si="15"/>
        <v/>
      </c>
      <c r="X415" s="7"/>
    </row>
    <row r="416" spans="1:24" ht="14.5" x14ac:dyDescent="0.35">
      <c r="A416" s="7"/>
      <c r="C416" s="7"/>
      <c r="D416" s="13"/>
      <c r="E416"/>
      <c r="F416"/>
      <c r="G416"/>
      <c r="J416" s="12"/>
      <c r="K416" s="12"/>
      <c r="L416" s="12"/>
      <c r="M416" s="12"/>
      <c r="N416" s="12"/>
      <c r="O416" s="12"/>
      <c r="P416" s="12"/>
      <c r="Q416" s="12"/>
      <c r="R416" s="12"/>
      <c r="S416" s="12"/>
      <c r="T416" s="12"/>
      <c r="U416" s="12"/>
      <c r="W416" s="91" t="str">
        <f t="shared" si="15"/>
        <v/>
      </c>
      <c r="X416" s="7"/>
    </row>
    <row r="417" spans="1:24" ht="14.5" x14ac:dyDescent="0.35">
      <c r="A417" s="7"/>
      <c r="C417" s="7"/>
      <c r="D417" s="13"/>
      <c r="E417"/>
      <c r="F417"/>
      <c r="G417"/>
      <c r="J417" s="12"/>
      <c r="K417" s="12"/>
      <c r="L417" s="12"/>
      <c r="M417" s="12"/>
      <c r="N417" s="12"/>
      <c r="O417" s="12"/>
      <c r="P417" s="12"/>
      <c r="Q417" s="12"/>
      <c r="R417" s="12"/>
      <c r="S417" s="12"/>
      <c r="T417" s="12"/>
      <c r="U417" s="12"/>
      <c r="W417" s="91" t="str">
        <f t="shared" si="15"/>
        <v/>
      </c>
      <c r="X417" s="7"/>
    </row>
    <row r="418" spans="1:24" ht="14.5" x14ac:dyDescent="0.35">
      <c r="A418" s="7"/>
      <c r="C418" s="7"/>
      <c r="D418" s="13"/>
      <c r="E418"/>
      <c r="F418"/>
      <c r="G418"/>
      <c r="J418" s="12"/>
      <c r="K418" s="12"/>
      <c r="L418" s="12"/>
      <c r="M418" s="12"/>
      <c r="N418" s="12"/>
      <c r="O418" s="12"/>
      <c r="P418" s="12"/>
      <c r="Q418" s="12"/>
      <c r="R418" s="12"/>
      <c r="S418" s="12"/>
      <c r="T418" s="12"/>
      <c r="U418" s="12"/>
      <c r="W418" s="91" t="str">
        <f t="shared" si="15"/>
        <v/>
      </c>
      <c r="X418" s="7"/>
    </row>
    <row r="419" spans="1:24" ht="14.5" x14ac:dyDescent="0.35">
      <c r="A419" s="7"/>
      <c r="C419" s="7"/>
      <c r="D419" s="13"/>
      <c r="E419" s="13"/>
      <c r="F419" s="13"/>
      <c r="G419" s="13"/>
      <c r="J419" s="12"/>
      <c r="K419" s="12"/>
      <c r="L419" s="12"/>
      <c r="M419" s="12"/>
      <c r="N419" s="12"/>
      <c r="O419" s="12"/>
      <c r="P419" s="12"/>
      <c r="Q419" s="12"/>
      <c r="R419" s="12"/>
      <c r="S419" s="12"/>
      <c r="T419" s="12"/>
      <c r="U419" s="12"/>
      <c r="W419" s="91" t="str">
        <f t="shared" si="15"/>
        <v/>
      </c>
      <c r="X419" s="7"/>
    </row>
    <row r="420" spans="1:24" ht="14.5" x14ac:dyDescent="0.35">
      <c r="A420" s="7"/>
      <c r="C420" s="7"/>
      <c r="D420" s="13"/>
      <c r="E420"/>
      <c r="F420"/>
      <c r="G420"/>
      <c r="J420" s="12"/>
      <c r="K420" s="12"/>
      <c r="L420" s="12"/>
      <c r="M420" s="12"/>
      <c r="N420" s="12"/>
      <c r="O420" s="12"/>
      <c r="P420" s="12"/>
      <c r="Q420" s="12"/>
      <c r="R420" s="12"/>
      <c r="S420" s="12"/>
      <c r="T420" s="12"/>
      <c r="U420" s="12"/>
      <c r="W420" s="91" t="str">
        <f t="shared" si="15"/>
        <v/>
      </c>
      <c r="X420" s="7"/>
    </row>
    <row r="421" spans="1:24" ht="14.5" x14ac:dyDescent="0.35">
      <c r="A421" s="7"/>
      <c r="C421" s="7"/>
      <c r="D421" s="13"/>
      <c r="E421"/>
      <c r="F421"/>
      <c r="G421"/>
      <c r="J421" s="12"/>
      <c r="K421" s="12"/>
      <c r="L421" s="12"/>
      <c r="M421" s="12"/>
      <c r="N421" s="12"/>
      <c r="O421" s="12"/>
      <c r="P421" s="12"/>
      <c r="Q421" s="12"/>
      <c r="R421" s="12"/>
      <c r="S421" s="12"/>
      <c r="T421" s="12"/>
      <c r="U421" s="12"/>
      <c r="W421" s="91" t="str">
        <f t="shared" si="15"/>
        <v/>
      </c>
      <c r="X421" s="7"/>
    </row>
    <row r="422" spans="1:24" ht="14.5" x14ac:dyDescent="0.35">
      <c r="A422" s="7"/>
      <c r="C422" s="7"/>
      <c r="D422" s="13"/>
      <c r="E422"/>
      <c r="F422"/>
      <c r="G422"/>
      <c r="J422" s="12"/>
      <c r="K422" s="12"/>
      <c r="L422" s="12"/>
      <c r="M422" s="12"/>
      <c r="N422" s="12"/>
      <c r="O422" s="12"/>
      <c r="P422" s="12"/>
      <c r="Q422" s="12"/>
      <c r="R422" s="12"/>
      <c r="S422" s="12"/>
      <c r="T422" s="12"/>
      <c r="U422" s="12"/>
      <c r="W422" s="91" t="str">
        <f t="shared" si="15"/>
        <v/>
      </c>
      <c r="X422" s="7"/>
    </row>
    <row r="423" spans="1:24" ht="14.5" x14ac:dyDescent="0.35">
      <c r="A423" s="7"/>
      <c r="C423" s="7"/>
      <c r="D423" s="13"/>
      <c r="E423"/>
      <c r="F423"/>
      <c r="G423"/>
      <c r="J423" s="12"/>
      <c r="K423" s="12"/>
      <c r="L423" s="12"/>
      <c r="M423" s="12"/>
      <c r="N423" s="12"/>
      <c r="O423" s="12"/>
      <c r="P423" s="12"/>
      <c r="Q423" s="12"/>
      <c r="R423" s="12"/>
      <c r="S423" s="12"/>
      <c r="T423" s="12"/>
      <c r="U423" s="12"/>
      <c r="W423" s="91" t="str">
        <f t="shared" si="15"/>
        <v/>
      </c>
      <c r="X423" s="7"/>
    </row>
    <row r="424" spans="1:24" ht="14.5" x14ac:dyDescent="0.35">
      <c r="A424" s="7"/>
      <c r="C424" s="7"/>
      <c r="D424" s="13"/>
      <c r="E424"/>
      <c r="F424"/>
      <c r="G424"/>
      <c r="J424" s="12"/>
      <c r="K424" s="12"/>
      <c r="L424" s="12"/>
      <c r="M424" s="12"/>
      <c r="N424" s="12"/>
      <c r="O424" s="12"/>
      <c r="P424" s="12"/>
      <c r="Q424" s="12"/>
      <c r="R424" s="12"/>
      <c r="S424" s="12"/>
      <c r="T424" s="12"/>
      <c r="U424" s="12"/>
      <c r="W424" s="91" t="str">
        <f t="shared" si="15"/>
        <v/>
      </c>
      <c r="X424" s="7"/>
    </row>
    <row r="425" spans="1:24" ht="14.5" x14ac:dyDescent="0.35">
      <c r="A425" s="7"/>
      <c r="C425" s="7"/>
      <c r="D425" s="13"/>
      <c r="E425" s="13"/>
      <c r="F425" s="13"/>
      <c r="G425" s="13"/>
      <c r="J425" s="12"/>
      <c r="K425" s="12"/>
      <c r="L425" s="12"/>
      <c r="M425" s="12"/>
      <c r="N425" s="12"/>
      <c r="O425" s="12"/>
      <c r="P425" s="12"/>
      <c r="Q425" s="12"/>
      <c r="R425" s="12"/>
      <c r="S425" s="12"/>
      <c r="T425" s="12"/>
      <c r="U425" s="12"/>
      <c r="W425" s="91" t="str">
        <f t="shared" si="15"/>
        <v/>
      </c>
      <c r="X425" s="7"/>
    </row>
    <row r="426" spans="1:24" ht="14.5" x14ac:dyDescent="0.35">
      <c r="A426" s="7"/>
      <c r="C426" s="7"/>
      <c r="D426" s="13"/>
      <c r="E426"/>
      <c r="F426"/>
      <c r="G426"/>
      <c r="J426" s="12"/>
      <c r="K426" s="12"/>
      <c r="L426" s="12"/>
      <c r="M426" s="12"/>
      <c r="N426" s="12"/>
      <c r="O426" s="12"/>
      <c r="P426" s="12"/>
      <c r="Q426" s="12"/>
      <c r="R426" s="12"/>
      <c r="S426" s="12"/>
      <c r="T426" s="12"/>
      <c r="U426" s="12"/>
      <c r="W426" s="91" t="str">
        <f t="shared" si="15"/>
        <v/>
      </c>
      <c r="X426" s="7"/>
    </row>
    <row r="427" spans="1:24" ht="14.5" x14ac:dyDescent="0.35">
      <c r="A427" s="7"/>
      <c r="C427" s="7"/>
      <c r="D427" s="13"/>
      <c r="E427"/>
      <c r="F427"/>
      <c r="G427"/>
      <c r="J427" s="12"/>
      <c r="K427" s="12"/>
      <c r="L427" s="12"/>
      <c r="M427" s="12"/>
      <c r="N427" s="12"/>
      <c r="O427" s="12"/>
      <c r="P427" s="12"/>
      <c r="Q427" s="12"/>
      <c r="R427" s="12"/>
      <c r="S427" s="12"/>
      <c r="T427" s="12"/>
      <c r="U427" s="12"/>
      <c r="W427" s="91" t="str">
        <f t="shared" si="15"/>
        <v/>
      </c>
      <c r="X427" s="7"/>
    </row>
    <row r="428" spans="1:24" ht="14.5" x14ac:dyDescent="0.35">
      <c r="A428" s="7"/>
      <c r="C428" s="7"/>
      <c r="D428" s="13"/>
      <c r="E428" s="13"/>
      <c r="F428" s="13"/>
      <c r="G428" s="13"/>
      <c r="J428" s="12"/>
      <c r="K428" s="12"/>
      <c r="L428" s="12"/>
      <c r="M428" s="12"/>
      <c r="N428" s="12"/>
      <c r="O428" s="12"/>
      <c r="P428" s="12"/>
      <c r="Q428" s="12"/>
      <c r="R428" s="12"/>
      <c r="S428" s="12"/>
      <c r="T428" s="12"/>
      <c r="U428" s="12"/>
      <c r="W428" s="91" t="str">
        <f t="shared" si="15"/>
        <v/>
      </c>
      <c r="X428" s="7"/>
    </row>
    <row r="429" spans="1:24" ht="14.5" x14ac:dyDescent="0.35">
      <c r="A429" s="7"/>
      <c r="C429" s="7"/>
      <c r="D429" s="13"/>
      <c r="E429"/>
      <c r="F429"/>
      <c r="G429"/>
      <c r="J429" s="12"/>
      <c r="K429" s="12"/>
      <c r="L429" s="12"/>
      <c r="M429" s="12"/>
      <c r="N429" s="12"/>
      <c r="O429" s="12"/>
      <c r="P429" s="12"/>
      <c r="Q429" s="12"/>
      <c r="R429" s="12"/>
      <c r="S429" s="12"/>
      <c r="T429" s="12"/>
      <c r="U429" s="12"/>
      <c r="W429" s="91" t="str">
        <f t="shared" si="15"/>
        <v/>
      </c>
      <c r="X429" s="7"/>
    </row>
    <row r="430" spans="1:24" ht="14.5" x14ac:dyDescent="0.35">
      <c r="A430" s="7"/>
      <c r="C430" s="7"/>
      <c r="D430" s="13"/>
      <c r="E430"/>
      <c r="F430"/>
      <c r="G430"/>
      <c r="J430" s="12"/>
      <c r="K430" s="12"/>
      <c r="L430" s="12"/>
      <c r="M430" s="12"/>
      <c r="N430" s="12"/>
      <c r="O430" s="12"/>
      <c r="P430" s="12"/>
      <c r="Q430" s="12"/>
      <c r="R430" s="12"/>
      <c r="S430" s="12"/>
      <c r="T430" s="12"/>
      <c r="U430" s="12"/>
      <c r="W430" s="91" t="str">
        <f t="shared" si="15"/>
        <v/>
      </c>
      <c r="X430" s="7"/>
    </row>
    <row r="431" spans="1:24" ht="14.5" x14ac:dyDescent="0.35">
      <c r="A431" s="7"/>
      <c r="C431" s="7"/>
      <c r="D431" s="13"/>
      <c r="E431" s="13"/>
      <c r="F431" s="13"/>
      <c r="G431" s="13"/>
      <c r="J431" s="12"/>
      <c r="K431" s="12"/>
      <c r="L431" s="12"/>
      <c r="M431" s="12"/>
      <c r="N431" s="12"/>
      <c r="O431" s="12"/>
      <c r="P431" s="12"/>
      <c r="Q431" s="12"/>
      <c r="R431" s="12"/>
      <c r="S431" s="12"/>
      <c r="T431" s="12"/>
      <c r="U431" s="12"/>
      <c r="W431" s="91" t="str">
        <f t="shared" si="15"/>
        <v/>
      </c>
      <c r="X431" s="7"/>
    </row>
    <row r="432" spans="1:24" ht="14.5" x14ac:dyDescent="0.35">
      <c r="A432" s="7"/>
      <c r="C432" s="7"/>
      <c r="D432" s="13"/>
      <c r="E432"/>
      <c r="F432"/>
      <c r="G432"/>
      <c r="J432" s="12"/>
      <c r="K432" s="12"/>
      <c r="L432" s="12"/>
      <c r="M432" s="12"/>
      <c r="N432" s="12"/>
      <c r="O432" s="12"/>
      <c r="P432" s="12"/>
      <c r="Q432" s="12"/>
      <c r="R432" s="12"/>
      <c r="S432" s="12"/>
      <c r="T432" s="12"/>
      <c r="U432" s="12"/>
      <c r="W432" s="91" t="str">
        <f t="shared" si="15"/>
        <v/>
      </c>
      <c r="X432" s="7"/>
    </row>
    <row r="433" spans="1:24" ht="14.5" x14ac:dyDescent="0.35">
      <c r="A433" s="7"/>
      <c r="C433" s="7"/>
      <c r="D433" s="13"/>
      <c r="E433"/>
      <c r="F433"/>
      <c r="G433"/>
      <c r="J433" s="12"/>
      <c r="K433" s="12"/>
      <c r="L433" s="12"/>
      <c r="M433" s="12"/>
      <c r="N433" s="12"/>
      <c r="O433" s="12"/>
      <c r="P433" s="12"/>
      <c r="Q433" s="12"/>
      <c r="R433" s="12"/>
      <c r="S433" s="12"/>
      <c r="T433" s="12"/>
      <c r="U433" s="12"/>
      <c r="W433" s="91" t="str">
        <f t="shared" si="15"/>
        <v/>
      </c>
      <c r="X433" s="7"/>
    </row>
    <row r="434" spans="1:24" ht="14.5" x14ac:dyDescent="0.35">
      <c r="A434" s="7"/>
      <c r="C434" s="7"/>
      <c r="D434" s="13"/>
      <c r="E434"/>
      <c r="F434"/>
      <c r="G434"/>
      <c r="J434" s="12"/>
      <c r="K434" s="12"/>
      <c r="L434" s="12"/>
      <c r="M434" s="12"/>
      <c r="N434" s="12"/>
      <c r="O434" s="12"/>
      <c r="P434" s="12"/>
      <c r="Q434" s="12"/>
      <c r="R434" s="12"/>
      <c r="S434" s="12"/>
      <c r="T434" s="12"/>
      <c r="U434" s="12"/>
      <c r="W434" s="91" t="str">
        <f t="shared" ref="W434:W497" si="16">IFERROR((SUM(J434:U434)/COUNTA(J434:U434))*12+V434,"")</f>
        <v/>
      </c>
      <c r="X434" s="7"/>
    </row>
    <row r="435" spans="1:24" ht="14.5" x14ac:dyDescent="0.35">
      <c r="A435" s="7"/>
      <c r="C435" s="7"/>
      <c r="D435" s="13"/>
      <c r="E435" s="13"/>
      <c r="F435" s="13"/>
      <c r="G435" s="13"/>
      <c r="J435" s="12"/>
      <c r="K435" s="12"/>
      <c r="L435" s="12"/>
      <c r="M435" s="12"/>
      <c r="N435" s="12"/>
      <c r="O435" s="12"/>
      <c r="P435" s="12"/>
      <c r="Q435" s="12"/>
      <c r="R435" s="12"/>
      <c r="S435" s="12"/>
      <c r="T435" s="12"/>
      <c r="U435" s="12"/>
      <c r="W435" s="91" t="str">
        <f t="shared" si="16"/>
        <v/>
      </c>
      <c r="X435" s="7"/>
    </row>
    <row r="436" spans="1:24" ht="14.5" x14ac:dyDescent="0.35">
      <c r="A436" s="7"/>
      <c r="C436" s="7"/>
      <c r="D436" s="13"/>
      <c r="E436"/>
      <c r="F436"/>
      <c r="G436"/>
      <c r="J436" s="12"/>
      <c r="K436" s="12"/>
      <c r="L436" s="12"/>
      <c r="M436" s="12"/>
      <c r="N436" s="12"/>
      <c r="O436" s="12"/>
      <c r="P436" s="12"/>
      <c r="Q436" s="12"/>
      <c r="R436" s="12"/>
      <c r="S436" s="12"/>
      <c r="T436" s="12"/>
      <c r="U436" s="12"/>
      <c r="W436" s="91" t="str">
        <f t="shared" si="16"/>
        <v/>
      </c>
      <c r="X436" s="7"/>
    </row>
    <row r="437" spans="1:24" ht="14.5" x14ac:dyDescent="0.35">
      <c r="A437" s="7"/>
      <c r="C437" s="7"/>
      <c r="D437" s="13"/>
      <c r="E437"/>
      <c r="F437"/>
      <c r="G437"/>
      <c r="J437" s="12"/>
      <c r="K437" s="12"/>
      <c r="L437" s="12"/>
      <c r="M437" s="12"/>
      <c r="N437" s="12"/>
      <c r="O437" s="12"/>
      <c r="P437" s="12"/>
      <c r="Q437" s="12"/>
      <c r="R437" s="12"/>
      <c r="S437" s="12"/>
      <c r="T437" s="12"/>
      <c r="U437" s="12"/>
      <c r="W437" s="91" t="str">
        <f t="shared" si="16"/>
        <v/>
      </c>
      <c r="X437" s="7"/>
    </row>
    <row r="438" spans="1:24" ht="14.5" x14ac:dyDescent="0.35">
      <c r="A438" s="7"/>
      <c r="C438" s="7"/>
      <c r="D438" s="13"/>
      <c r="E438"/>
      <c r="F438"/>
      <c r="G438"/>
      <c r="J438" s="12"/>
      <c r="K438" s="12"/>
      <c r="L438" s="12"/>
      <c r="M438" s="12"/>
      <c r="N438" s="12"/>
      <c r="O438" s="12"/>
      <c r="P438" s="12"/>
      <c r="Q438" s="12"/>
      <c r="R438" s="12"/>
      <c r="S438" s="12"/>
      <c r="T438" s="12"/>
      <c r="U438" s="12"/>
      <c r="W438" s="91" t="str">
        <f t="shared" si="16"/>
        <v/>
      </c>
      <c r="X438" s="7"/>
    </row>
    <row r="439" spans="1:24" ht="14.5" x14ac:dyDescent="0.35">
      <c r="A439" s="7"/>
      <c r="C439" s="7"/>
      <c r="D439" s="13"/>
      <c r="E439"/>
      <c r="F439"/>
      <c r="G439"/>
      <c r="J439" s="12"/>
      <c r="K439" s="12"/>
      <c r="L439" s="12"/>
      <c r="M439" s="12"/>
      <c r="N439" s="12"/>
      <c r="O439" s="12"/>
      <c r="P439" s="12"/>
      <c r="Q439" s="12"/>
      <c r="R439" s="12"/>
      <c r="S439" s="12"/>
      <c r="T439" s="12"/>
      <c r="U439" s="12"/>
      <c r="W439" s="91" t="str">
        <f t="shared" si="16"/>
        <v/>
      </c>
      <c r="X439" s="7"/>
    </row>
    <row r="440" spans="1:24" ht="14.5" x14ac:dyDescent="0.35">
      <c r="A440" s="7"/>
      <c r="C440" s="7"/>
      <c r="D440" s="13"/>
      <c r="E440"/>
      <c r="F440"/>
      <c r="G440"/>
      <c r="J440" s="12"/>
      <c r="K440" s="12"/>
      <c r="L440" s="12"/>
      <c r="M440" s="12"/>
      <c r="N440" s="12"/>
      <c r="O440" s="12"/>
      <c r="P440" s="12"/>
      <c r="Q440" s="12"/>
      <c r="R440" s="12"/>
      <c r="S440" s="12"/>
      <c r="T440" s="12"/>
      <c r="U440" s="12"/>
      <c r="W440" s="91" t="str">
        <f t="shared" si="16"/>
        <v/>
      </c>
      <c r="X440" s="7"/>
    </row>
    <row r="441" spans="1:24" ht="14.5" x14ac:dyDescent="0.35">
      <c r="A441" s="7"/>
      <c r="C441" s="7"/>
      <c r="D441" s="13"/>
      <c r="E441"/>
      <c r="F441"/>
      <c r="G441"/>
      <c r="J441" s="12"/>
      <c r="K441" s="12"/>
      <c r="L441" s="12"/>
      <c r="M441" s="12"/>
      <c r="N441" s="12"/>
      <c r="O441" s="12"/>
      <c r="P441" s="12"/>
      <c r="Q441" s="12"/>
      <c r="R441" s="12"/>
      <c r="S441" s="12"/>
      <c r="T441" s="12"/>
      <c r="U441" s="12"/>
      <c r="W441" s="91" t="str">
        <f t="shared" si="16"/>
        <v/>
      </c>
      <c r="X441" s="7"/>
    </row>
    <row r="442" spans="1:24" ht="14.5" x14ac:dyDescent="0.35">
      <c r="A442" s="7"/>
      <c r="C442" s="7"/>
      <c r="D442" s="13"/>
      <c r="E442" s="13"/>
      <c r="F442" s="13"/>
      <c r="G442" s="13"/>
      <c r="J442" s="12"/>
      <c r="K442" s="12"/>
      <c r="L442" s="12"/>
      <c r="M442" s="12"/>
      <c r="N442" s="12"/>
      <c r="O442" s="12"/>
      <c r="P442" s="12"/>
      <c r="Q442" s="12"/>
      <c r="R442" s="12"/>
      <c r="S442" s="12"/>
      <c r="T442" s="12"/>
      <c r="U442" s="12"/>
      <c r="W442" s="91" t="str">
        <f t="shared" si="16"/>
        <v/>
      </c>
      <c r="X442" s="7"/>
    </row>
    <row r="443" spans="1:24" ht="14.5" x14ac:dyDescent="0.35">
      <c r="A443" s="7"/>
      <c r="C443" s="7"/>
      <c r="D443" s="13"/>
      <c r="E443"/>
      <c r="F443"/>
      <c r="G443"/>
      <c r="J443" s="12"/>
      <c r="K443" s="12"/>
      <c r="L443" s="12"/>
      <c r="M443" s="12"/>
      <c r="N443" s="12"/>
      <c r="O443" s="12"/>
      <c r="P443" s="12"/>
      <c r="Q443" s="12"/>
      <c r="R443" s="12"/>
      <c r="S443" s="12"/>
      <c r="T443" s="12"/>
      <c r="U443" s="12"/>
      <c r="W443" s="91" t="str">
        <f t="shared" si="16"/>
        <v/>
      </c>
      <c r="X443" s="7"/>
    </row>
    <row r="444" spans="1:24" ht="14.5" x14ac:dyDescent="0.35">
      <c r="A444" s="7"/>
      <c r="C444" s="7"/>
      <c r="D444" s="13"/>
      <c r="E444"/>
      <c r="F444"/>
      <c r="G444"/>
      <c r="J444" s="12"/>
      <c r="K444" s="12"/>
      <c r="L444" s="12"/>
      <c r="M444" s="12"/>
      <c r="N444" s="12"/>
      <c r="O444" s="12"/>
      <c r="P444" s="12"/>
      <c r="Q444" s="12"/>
      <c r="R444" s="12"/>
      <c r="S444" s="12"/>
      <c r="T444" s="12"/>
      <c r="U444" s="12"/>
      <c r="W444" s="91" t="str">
        <f t="shared" si="16"/>
        <v/>
      </c>
      <c r="X444" s="7"/>
    </row>
    <row r="445" spans="1:24" ht="14.5" x14ac:dyDescent="0.35">
      <c r="A445" s="7"/>
      <c r="C445" s="7"/>
      <c r="D445" s="13"/>
      <c r="E445"/>
      <c r="F445"/>
      <c r="G445"/>
      <c r="J445" s="12"/>
      <c r="K445" s="12"/>
      <c r="L445" s="12"/>
      <c r="M445" s="12"/>
      <c r="N445" s="12"/>
      <c r="O445" s="12"/>
      <c r="P445" s="12"/>
      <c r="Q445" s="12"/>
      <c r="R445" s="12"/>
      <c r="S445" s="12"/>
      <c r="T445" s="12"/>
      <c r="U445" s="12"/>
      <c r="W445" s="91" t="str">
        <f t="shared" si="16"/>
        <v/>
      </c>
      <c r="X445" s="7"/>
    </row>
    <row r="446" spans="1:24" ht="14.5" x14ac:dyDescent="0.35">
      <c r="A446" s="7"/>
      <c r="C446" s="7"/>
      <c r="D446" s="13"/>
      <c r="E446"/>
      <c r="F446"/>
      <c r="G446"/>
      <c r="J446" s="12"/>
      <c r="K446" s="12"/>
      <c r="L446" s="12"/>
      <c r="M446" s="12"/>
      <c r="N446" s="12"/>
      <c r="O446" s="12"/>
      <c r="P446" s="12"/>
      <c r="Q446" s="12"/>
      <c r="R446" s="12"/>
      <c r="S446" s="12"/>
      <c r="T446" s="12"/>
      <c r="U446" s="12"/>
      <c r="W446" s="91" t="str">
        <f t="shared" si="16"/>
        <v/>
      </c>
      <c r="X446" s="7"/>
    </row>
    <row r="447" spans="1:24" ht="14.5" x14ac:dyDescent="0.35">
      <c r="A447" s="7"/>
      <c r="C447" s="7"/>
      <c r="D447" s="13"/>
      <c r="E447"/>
      <c r="F447"/>
      <c r="G447"/>
      <c r="J447" s="12"/>
      <c r="K447" s="12"/>
      <c r="L447" s="12"/>
      <c r="M447" s="12"/>
      <c r="N447" s="12"/>
      <c r="O447" s="12"/>
      <c r="P447" s="12"/>
      <c r="Q447" s="12"/>
      <c r="R447" s="12"/>
      <c r="S447" s="12"/>
      <c r="T447" s="12"/>
      <c r="U447" s="12"/>
      <c r="W447" s="91" t="str">
        <f t="shared" si="16"/>
        <v/>
      </c>
      <c r="X447" s="7"/>
    </row>
    <row r="448" spans="1:24" ht="14.5" x14ac:dyDescent="0.35">
      <c r="A448" s="7"/>
      <c r="C448" s="7"/>
      <c r="D448" s="13"/>
      <c r="E448"/>
      <c r="F448"/>
      <c r="G448"/>
      <c r="J448" s="12"/>
      <c r="K448" s="12"/>
      <c r="L448" s="12"/>
      <c r="M448" s="12"/>
      <c r="N448" s="12"/>
      <c r="O448" s="12"/>
      <c r="P448" s="12"/>
      <c r="Q448" s="12"/>
      <c r="R448" s="12"/>
      <c r="S448" s="12"/>
      <c r="T448" s="12"/>
      <c r="U448" s="12"/>
      <c r="W448" s="91" t="str">
        <f t="shared" si="16"/>
        <v/>
      </c>
      <c r="X448" s="7"/>
    </row>
    <row r="449" spans="1:24" ht="14.5" x14ac:dyDescent="0.35">
      <c r="A449" s="7"/>
      <c r="C449" s="7"/>
      <c r="D449" s="13"/>
      <c r="E449"/>
      <c r="F449"/>
      <c r="G449"/>
      <c r="J449" s="12"/>
      <c r="K449" s="12"/>
      <c r="L449" s="12"/>
      <c r="M449" s="12"/>
      <c r="N449" s="12"/>
      <c r="O449" s="12"/>
      <c r="P449" s="12"/>
      <c r="Q449" s="12"/>
      <c r="R449" s="12"/>
      <c r="S449" s="12"/>
      <c r="T449" s="12"/>
      <c r="U449" s="12"/>
      <c r="W449" s="91" t="str">
        <f t="shared" si="16"/>
        <v/>
      </c>
      <c r="X449" s="7"/>
    </row>
    <row r="450" spans="1:24" ht="14.5" x14ac:dyDescent="0.35">
      <c r="A450" s="7"/>
      <c r="C450" s="7"/>
      <c r="D450" s="13"/>
      <c r="E450"/>
      <c r="F450"/>
      <c r="G450"/>
      <c r="J450" s="12"/>
      <c r="K450" s="12"/>
      <c r="L450" s="12"/>
      <c r="M450" s="12"/>
      <c r="N450" s="12"/>
      <c r="O450" s="12"/>
      <c r="P450" s="12"/>
      <c r="Q450" s="12"/>
      <c r="R450" s="12"/>
      <c r="S450" s="12"/>
      <c r="T450" s="12"/>
      <c r="U450" s="12"/>
      <c r="W450" s="91" t="str">
        <f t="shared" si="16"/>
        <v/>
      </c>
      <c r="X450" s="7"/>
    </row>
    <row r="451" spans="1:24" ht="14.5" x14ac:dyDescent="0.35">
      <c r="A451" s="7"/>
      <c r="C451" s="7"/>
      <c r="D451" s="13"/>
      <c r="E451"/>
      <c r="F451"/>
      <c r="G451"/>
      <c r="J451" s="12"/>
      <c r="K451" s="12"/>
      <c r="L451" s="12"/>
      <c r="M451" s="12"/>
      <c r="N451" s="12"/>
      <c r="O451" s="12"/>
      <c r="P451" s="12"/>
      <c r="Q451" s="12"/>
      <c r="R451" s="12"/>
      <c r="S451" s="12"/>
      <c r="T451" s="12"/>
      <c r="U451" s="12"/>
      <c r="W451" s="91" t="str">
        <f t="shared" si="16"/>
        <v/>
      </c>
      <c r="X451" s="7"/>
    </row>
    <row r="452" spans="1:24" ht="14.5" x14ac:dyDescent="0.35">
      <c r="A452" s="7"/>
      <c r="C452" s="7"/>
      <c r="D452" s="13"/>
      <c r="E452"/>
      <c r="F452"/>
      <c r="G452"/>
      <c r="J452" s="12"/>
      <c r="K452" s="12"/>
      <c r="L452" s="12"/>
      <c r="M452" s="12"/>
      <c r="N452" s="12"/>
      <c r="O452" s="12"/>
      <c r="P452" s="12"/>
      <c r="Q452" s="12"/>
      <c r="R452" s="12"/>
      <c r="S452" s="12"/>
      <c r="T452" s="12"/>
      <c r="U452" s="12"/>
      <c r="W452" s="91" t="str">
        <f t="shared" si="16"/>
        <v/>
      </c>
      <c r="X452" s="7"/>
    </row>
    <row r="453" spans="1:24" ht="14.5" x14ac:dyDescent="0.35">
      <c r="A453" s="7"/>
      <c r="C453" s="7"/>
      <c r="D453" s="13"/>
      <c r="E453"/>
      <c r="F453"/>
      <c r="G453"/>
      <c r="J453" s="12"/>
      <c r="K453" s="12"/>
      <c r="L453" s="12"/>
      <c r="M453" s="12"/>
      <c r="N453" s="12"/>
      <c r="O453" s="12"/>
      <c r="P453" s="12"/>
      <c r="Q453" s="12"/>
      <c r="R453" s="12"/>
      <c r="S453" s="12"/>
      <c r="T453" s="12"/>
      <c r="U453" s="12"/>
      <c r="W453" s="91" t="str">
        <f t="shared" si="16"/>
        <v/>
      </c>
      <c r="X453" s="7"/>
    </row>
    <row r="454" spans="1:24" ht="14.5" x14ac:dyDescent="0.35">
      <c r="A454" s="7"/>
      <c r="C454" s="7"/>
      <c r="D454" s="13"/>
      <c r="E454"/>
      <c r="F454"/>
      <c r="G454"/>
      <c r="J454" s="12"/>
      <c r="K454" s="12"/>
      <c r="L454" s="12"/>
      <c r="M454" s="12"/>
      <c r="N454" s="12"/>
      <c r="O454" s="12"/>
      <c r="P454" s="12"/>
      <c r="Q454" s="12"/>
      <c r="R454" s="12"/>
      <c r="S454" s="12"/>
      <c r="T454" s="12"/>
      <c r="U454" s="12"/>
      <c r="W454" s="91" t="str">
        <f t="shared" si="16"/>
        <v/>
      </c>
      <c r="X454" s="7"/>
    </row>
    <row r="455" spans="1:24" ht="14.5" x14ac:dyDescent="0.35">
      <c r="A455" s="7"/>
      <c r="C455" s="7"/>
      <c r="D455" s="13"/>
      <c r="E455"/>
      <c r="F455"/>
      <c r="G455"/>
      <c r="J455" s="12"/>
      <c r="K455" s="12"/>
      <c r="L455" s="12"/>
      <c r="M455" s="12"/>
      <c r="N455" s="12"/>
      <c r="O455" s="12"/>
      <c r="P455" s="12"/>
      <c r="Q455" s="12"/>
      <c r="R455" s="12"/>
      <c r="S455" s="12"/>
      <c r="T455" s="12"/>
      <c r="U455" s="12"/>
      <c r="W455" s="91" t="str">
        <f t="shared" si="16"/>
        <v/>
      </c>
      <c r="X455" s="7"/>
    </row>
    <row r="456" spans="1:24" ht="14.5" x14ac:dyDescent="0.35">
      <c r="A456" s="7"/>
      <c r="C456" s="7"/>
      <c r="D456" s="13"/>
      <c r="E456"/>
      <c r="F456"/>
      <c r="G456"/>
      <c r="J456" s="12"/>
      <c r="K456" s="12"/>
      <c r="L456" s="12"/>
      <c r="M456" s="12"/>
      <c r="N456" s="12"/>
      <c r="O456" s="12"/>
      <c r="P456" s="12"/>
      <c r="Q456" s="12"/>
      <c r="R456" s="12"/>
      <c r="S456" s="12"/>
      <c r="T456" s="12"/>
      <c r="U456" s="12"/>
      <c r="W456" s="91" t="str">
        <f t="shared" si="16"/>
        <v/>
      </c>
      <c r="X456" s="7"/>
    </row>
    <row r="457" spans="1:24" ht="14.5" x14ac:dyDescent="0.35">
      <c r="A457" s="7"/>
      <c r="C457" s="7"/>
      <c r="D457" s="13"/>
      <c r="E457"/>
      <c r="F457"/>
      <c r="G457"/>
      <c r="J457" s="12"/>
      <c r="K457" s="12"/>
      <c r="L457" s="12"/>
      <c r="M457" s="12"/>
      <c r="N457" s="12"/>
      <c r="O457" s="12"/>
      <c r="P457" s="12"/>
      <c r="Q457" s="12"/>
      <c r="R457" s="12"/>
      <c r="S457" s="12"/>
      <c r="T457" s="12"/>
      <c r="U457" s="12"/>
      <c r="W457" s="91" t="str">
        <f t="shared" si="16"/>
        <v/>
      </c>
      <c r="X457" s="7"/>
    </row>
    <row r="458" spans="1:24" ht="14.5" x14ac:dyDescent="0.35">
      <c r="A458" s="7"/>
      <c r="C458" s="7"/>
      <c r="D458" s="13"/>
      <c r="E458" s="13"/>
      <c r="F458" s="13"/>
      <c r="G458" s="13"/>
      <c r="J458" s="12"/>
      <c r="K458" s="12"/>
      <c r="L458" s="12"/>
      <c r="M458" s="12"/>
      <c r="N458" s="12"/>
      <c r="O458" s="12"/>
      <c r="P458" s="12"/>
      <c r="Q458" s="12"/>
      <c r="R458" s="12"/>
      <c r="S458" s="12"/>
      <c r="T458" s="12"/>
      <c r="U458" s="12"/>
      <c r="W458" s="91" t="str">
        <f t="shared" si="16"/>
        <v/>
      </c>
      <c r="X458" s="7"/>
    </row>
    <row r="459" spans="1:24" ht="14.5" x14ac:dyDescent="0.35">
      <c r="A459" s="7"/>
      <c r="C459" s="7"/>
      <c r="D459" s="13"/>
      <c r="E459"/>
      <c r="F459"/>
      <c r="G459"/>
      <c r="J459" s="12"/>
      <c r="K459" s="12"/>
      <c r="L459" s="12"/>
      <c r="M459" s="12"/>
      <c r="N459" s="12"/>
      <c r="O459" s="12"/>
      <c r="P459" s="12"/>
      <c r="Q459" s="12"/>
      <c r="R459" s="12"/>
      <c r="S459" s="12"/>
      <c r="T459" s="12"/>
      <c r="U459" s="12"/>
      <c r="W459" s="91" t="str">
        <f t="shared" si="16"/>
        <v/>
      </c>
      <c r="X459" s="7"/>
    </row>
    <row r="460" spans="1:24" ht="14.5" x14ac:dyDescent="0.35">
      <c r="A460" s="7"/>
      <c r="C460" s="7"/>
      <c r="D460" s="13"/>
      <c r="E460"/>
      <c r="F460"/>
      <c r="G460"/>
      <c r="J460" s="12"/>
      <c r="K460" s="12"/>
      <c r="L460" s="12"/>
      <c r="M460" s="12"/>
      <c r="N460" s="12"/>
      <c r="O460" s="12"/>
      <c r="P460" s="12"/>
      <c r="Q460" s="12"/>
      <c r="R460" s="12"/>
      <c r="S460" s="12"/>
      <c r="T460" s="12"/>
      <c r="U460" s="12"/>
      <c r="W460" s="91" t="str">
        <f t="shared" si="16"/>
        <v/>
      </c>
      <c r="X460" s="7"/>
    </row>
    <row r="461" spans="1:24" ht="14.5" x14ac:dyDescent="0.35">
      <c r="A461" s="7"/>
      <c r="C461" s="7"/>
      <c r="D461" s="13"/>
      <c r="E461"/>
      <c r="F461"/>
      <c r="G461"/>
      <c r="J461" s="12"/>
      <c r="K461" s="12"/>
      <c r="L461" s="12"/>
      <c r="M461" s="12"/>
      <c r="N461" s="12"/>
      <c r="O461" s="12"/>
      <c r="P461" s="12"/>
      <c r="Q461" s="12"/>
      <c r="R461" s="12"/>
      <c r="S461" s="12"/>
      <c r="T461" s="12"/>
      <c r="U461" s="12"/>
      <c r="W461" s="91" t="str">
        <f t="shared" si="16"/>
        <v/>
      </c>
      <c r="X461" s="7"/>
    </row>
    <row r="462" spans="1:24" ht="14.5" x14ac:dyDescent="0.35">
      <c r="A462" s="7"/>
      <c r="C462" s="7"/>
      <c r="D462" s="13"/>
      <c r="E462"/>
      <c r="F462"/>
      <c r="G462"/>
      <c r="J462" s="12"/>
      <c r="K462" s="12"/>
      <c r="L462" s="12"/>
      <c r="M462" s="12"/>
      <c r="N462" s="12"/>
      <c r="O462" s="12"/>
      <c r="P462" s="12"/>
      <c r="Q462" s="12"/>
      <c r="R462" s="12"/>
      <c r="S462" s="12"/>
      <c r="T462" s="12"/>
      <c r="U462" s="12"/>
      <c r="W462" s="91" t="str">
        <f t="shared" si="16"/>
        <v/>
      </c>
      <c r="X462" s="7"/>
    </row>
    <row r="463" spans="1:24" ht="14.5" x14ac:dyDescent="0.35">
      <c r="A463" s="7"/>
      <c r="C463" s="7"/>
      <c r="D463" s="13"/>
      <c r="E463" s="13"/>
      <c r="F463" s="13"/>
      <c r="G463" s="13"/>
      <c r="J463" s="12"/>
      <c r="K463" s="12"/>
      <c r="L463" s="12"/>
      <c r="M463" s="12"/>
      <c r="N463" s="12"/>
      <c r="O463" s="12"/>
      <c r="P463" s="12"/>
      <c r="Q463" s="12"/>
      <c r="R463" s="12"/>
      <c r="S463" s="12"/>
      <c r="T463" s="12"/>
      <c r="U463" s="12"/>
      <c r="W463" s="91" t="str">
        <f t="shared" si="16"/>
        <v/>
      </c>
      <c r="X463" s="7"/>
    </row>
    <row r="464" spans="1:24" ht="14.5" x14ac:dyDescent="0.35">
      <c r="A464" s="7"/>
      <c r="C464" s="7"/>
      <c r="D464" s="13"/>
      <c r="E464"/>
      <c r="F464"/>
      <c r="G464"/>
      <c r="J464" s="12"/>
      <c r="K464" s="12"/>
      <c r="L464" s="12"/>
      <c r="M464" s="12"/>
      <c r="N464" s="12"/>
      <c r="O464" s="12"/>
      <c r="P464" s="12"/>
      <c r="Q464" s="12"/>
      <c r="R464" s="12"/>
      <c r="S464" s="12"/>
      <c r="T464" s="12"/>
      <c r="U464" s="12"/>
      <c r="W464" s="91" t="str">
        <f t="shared" si="16"/>
        <v/>
      </c>
      <c r="X464" s="7"/>
    </row>
    <row r="465" spans="1:24" ht="14.5" x14ac:dyDescent="0.35">
      <c r="A465" s="7"/>
      <c r="C465" s="7"/>
      <c r="D465" s="13"/>
      <c r="E465"/>
      <c r="F465"/>
      <c r="G465"/>
      <c r="J465" s="12"/>
      <c r="K465" s="12"/>
      <c r="L465" s="12"/>
      <c r="M465" s="12"/>
      <c r="N465" s="12"/>
      <c r="O465" s="12"/>
      <c r="P465" s="12"/>
      <c r="Q465" s="12"/>
      <c r="R465" s="12"/>
      <c r="S465" s="12"/>
      <c r="T465" s="12"/>
      <c r="U465" s="12"/>
      <c r="W465" s="91" t="str">
        <f t="shared" si="16"/>
        <v/>
      </c>
      <c r="X465" s="7"/>
    </row>
    <row r="466" spans="1:24" ht="14.5" x14ac:dyDescent="0.35">
      <c r="A466" s="7">
        <f t="shared" ref="A466:A498" si="17">A465+1</f>
        <v>1</v>
      </c>
      <c r="C466" s="7"/>
      <c r="D466" s="13"/>
      <c r="E466"/>
      <c r="F466"/>
      <c r="G466"/>
      <c r="J466" s="12"/>
      <c r="K466" s="12"/>
      <c r="L466" s="12"/>
      <c r="M466" s="12"/>
      <c r="N466" s="12"/>
      <c r="O466" s="12"/>
      <c r="P466" s="12"/>
      <c r="Q466" s="12"/>
      <c r="R466" s="12"/>
      <c r="S466" s="12"/>
      <c r="T466" s="12"/>
      <c r="U466" s="12"/>
      <c r="W466" s="91" t="str">
        <f t="shared" si="16"/>
        <v/>
      </c>
      <c r="X466" s="7"/>
    </row>
    <row r="467" spans="1:24" ht="14.5" x14ac:dyDescent="0.35">
      <c r="A467" s="7">
        <f t="shared" si="17"/>
        <v>2</v>
      </c>
      <c r="C467" s="7"/>
      <c r="D467" s="13"/>
      <c r="E467"/>
      <c r="F467"/>
      <c r="G467"/>
      <c r="J467" s="12"/>
      <c r="K467" s="12"/>
      <c r="L467" s="12"/>
      <c r="M467" s="12"/>
      <c r="N467" s="12"/>
      <c r="O467" s="12"/>
      <c r="P467" s="12"/>
      <c r="Q467" s="12"/>
      <c r="R467" s="12"/>
      <c r="S467" s="12"/>
      <c r="T467" s="12"/>
      <c r="U467" s="12"/>
      <c r="W467" s="91" t="str">
        <f t="shared" si="16"/>
        <v/>
      </c>
      <c r="X467" s="7"/>
    </row>
    <row r="468" spans="1:24" ht="14.5" x14ac:dyDescent="0.35">
      <c r="A468" s="7">
        <f t="shared" si="17"/>
        <v>3</v>
      </c>
      <c r="C468" s="7"/>
      <c r="D468" s="13"/>
      <c r="E468"/>
      <c r="F468"/>
      <c r="G468"/>
      <c r="J468" s="12"/>
      <c r="K468" s="12"/>
      <c r="L468" s="12"/>
      <c r="M468" s="12"/>
      <c r="N468" s="12"/>
      <c r="O468" s="12"/>
      <c r="P468" s="12"/>
      <c r="Q468" s="12"/>
      <c r="R468" s="12"/>
      <c r="S468" s="12"/>
      <c r="T468" s="12"/>
      <c r="U468" s="12"/>
      <c r="W468" s="91" t="str">
        <f t="shared" si="16"/>
        <v/>
      </c>
      <c r="X468" s="7"/>
    </row>
    <row r="469" spans="1:24" ht="14.5" x14ac:dyDescent="0.35">
      <c r="A469" s="7">
        <f t="shared" si="17"/>
        <v>4</v>
      </c>
      <c r="C469" s="7"/>
      <c r="D469" s="13"/>
      <c r="E469"/>
      <c r="F469"/>
      <c r="G469"/>
      <c r="J469" s="12"/>
      <c r="K469" s="12"/>
      <c r="L469" s="12"/>
      <c r="M469" s="12"/>
      <c r="N469" s="12"/>
      <c r="O469" s="12"/>
      <c r="P469" s="12"/>
      <c r="Q469" s="12"/>
      <c r="R469" s="12"/>
      <c r="S469" s="12"/>
      <c r="T469" s="12"/>
      <c r="U469" s="12"/>
      <c r="W469" s="91" t="str">
        <f t="shared" si="16"/>
        <v/>
      </c>
      <c r="X469" s="7"/>
    </row>
    <row r="470" spans="1:24" ht="14.5" x14ac:dyDescent="0.35">
      <c r="A470" s="7">
        <f t="shared" si="17"/>
        <v>5</v>
      </c>
      <c r="C470" s="7"/>
      <c r="D470" s="13"/>
      <c r="E470"/>
      <c r="F470"/>
      <c r="G470"/>
      <c r="J470" s="12"/>
      <c r="K470" s="12"/>
      <c r="L470" s="12"/>
      <c r="M470" s="12"/>
      <c r="N470" s="12"/>
      <c r="O470" s="12"/>
      <c r="P470" s="12"/>
      <c r="Q470" s="12"/>
      <c r="R470" s="12"/>
      <c r="S470" s="12"/>
      <c r="T470" s="12"/>
      <c r="U470" s="12"/>
      <c r="W470" s="91" t="str">
        <f t="shared" si="16"/>
        <v/>
      </c>
      <c r="X470" s="7"/>
    </row>
    <row r="471" spans="1:24" ht="14.5" x14ac:dyDescent="0.35">
      <c r="A471" s="7">
        <f t="shared" si="17"/>
        <v>6</v>
      </c>
      <c r="C471" s="7"/>
      <c r="D471" s="13"/>
      <c r="E471"/>
      <c r="F471"/>
      <c r="G471"/>
      <c r="J471" s="12"/>
      <c r="K471" s="12"/>
      <c r="L471" s="12"/>
      <c r="M471" s="12"/>
      <c r="N471" s="12"/>
      <c r="O471" s="12"/>
      <c r="P471" s="12"/>
      <c r="Q471" s="12"/>
      <c r="R471" s="12"/>
      <c r="S471" s="12"/>
      <c r="T471" s="12"/>
      <c r="U471" s="12"/>
      <c r="W471" s="91" t="str">
        <f t="shared" si="16"/>
        <v/>
      </c>
      <c r="X471" s="7"/>
    </row>
    <row r="472" spans="1:24" ht="14.5" x14ac:dyDescent="0.35">
      <c r="A472" s="7">
        <f t="shared" si="17"/>
        <v>7</v>
      </c>
      <c r="C472" s="7"/>
      <c r="D472" s="13"/>
      <c r="E472"/>
      <c r="F472"/>
      <c r="G472"/>
      <c r="J472" s="12"/>
      <c r="K472" s="12"/>
      <c r="L472" s="12"/>
      <c r="M472" s="12"/>
      <c r="N472" s="12"/>
      <c r="O472" s="12"/>
      <c r="P472" s="12"/>
      <c r="Q472" s="12"/>
      <c r="R472" s="12"/>
      <c r="S472" s="12"/>
      <c r="T472" s="12"/>
      <c r="U472" s="12"/>
      <c r="W472" s="91" t="str">
        <f t="shared" si="16"/>
        <v/>
      </c>
      <c r="X472" s="7"/>
    </row>
    <row r="473" spans="1:24" ht="14.5" x14ac:dyDescent="0.35">
      <c r="A473" s="7">
        <f t="shared" si="17"/>
        <v>8</v>
      </c>
      <c r="C473" s="7"/>
      <c r="D473" s="13"/>
      <c r="E473"/>
      <c r="F473"/>
      <c r="G473"/>
      <c r="J473" s="12"/>
      <c r="K473" s="12"/>
      <c r="L473" s="12"/>
      <c r="M473" s="12"/>
      <c r="N473" s="12"/>
      <c r="O473" s="12"/>
      <c r="P473" s="12"/>
      <c r="Q473" s="12"/>
      <c r="R473" s="12"/>
      <c r="S473" s="12"/>
      <c r="T473" s="12"/>
      <c r="U473" s="12"/>
      <c r="W473" s="91" t="str">
        <f t="shared" si="16"/>
        <v/>
      </c>
      <c r="X473" s="7"/>
    </row>
    <row r="474" spans="1:24" ht="14.5" x14ac:dyDescent="0.35">
      <c r="A474" s="7">
        <f t="shared" si="17"/>
        <v>9</v>
      </c>
      <c r="C474" s="7"/>
      <c r="D474" s="13"/>
      <c r="E474" s="13"/>
      <c r="F474" s="13"/>
      <c r="G474" s="13"/>
      <c r="J474" s="12"/>
      <c r="K474" s="12"/>
      <c r="L474" s="12"/>
      <c r="M474" s="12"/>
      <c r="N474" s="12"/>
      <c r="O474" s="12"/>
      <c r="P474" s="12"/>
      <c r="Q474" s="12"/>
      <c r="R474" s="12"/>
      <c r="S474" s="12"/>
      <c r="T474" s="12"/>
      <c r="U474" s="12"/>
      <c r="W474" s="91" t="str">
        <f t="shared" si="16"/>
        <v/>
      </c>
      <c r="X474" s="7"/>
    </row>
    <row r="475" spans="1:24" ht="14.5" x14ac:dyDescent="0.35">
      <c r="A475" s="7">
        <f t="shared" si="17"/>
        <v>10</v>
      </c>
      <c r="C475" s="7"/>
      <c r="D475" s="13"/>
      <c r="E475" s="13"/>
      <c r="F475" s="13"/>
      <c r="G475" s="13"/>
      <c r="J475" s="12"/>
      <c r="K475" s="12"/>
      <c r="L475" s="12"/>
      <c r="M475" s="12"/>
      <c r="N475" s="12"/>
      <c r="O475" s="12"/>
      <c r="P475" s="12"/>
      <c r="Q475" s="12"/>
      <c r="R475" s="12"/>
      <c r="S475" s="12"/>
      <c r="T475" s="12"/>
      <c r="U475" s="12"/>
      <c r="W475" s="91" t="str">
        <f t="shared" si="16"/>
        <v/>
      </c>
      <c r="X475" s="7"/>
    </row>
    <row r="476" spans="1:24" ht="14.5" x14ac:dyDescent="0.35">
      <c r="A476" s="7">
        <f t="shared" si="17"/>
        <v>11</v>
      </c>
      <c r="C476" s="7"/>
      <c r="D476" s="13"/>
      <c r="E476"/>
      <c r="F476"/>
      <c r="G476"/>
      <c r="J476" s="12"/>
      <c r="K476" s="12"/>
      <c r="L476" s="12"/>
      <c r="M476" s="12"/>
      <c r="N476" s="12"/>
      <c r="O476" s="12"/>
      <c r="P476" s="12"/>
      <c r="Q476" s="12"/>
      <c r="R476" s="12"/>
      <c r="S476" s="12"/>
      <c r="T476" s="12"/>
      <c r="U476" s="12"/>
      <c r="W476" s="91" t="str">
        <f t="shared" si="16"/>
        <v/>
      </c>
      <c r="X476" s="7"/>
    </row>
    <row r="477" spans="1:24" ht="14.5" x14ac:dyDescent="0.35">
      <c r="A477" s="7">
        <f t="shared" si="17"/>
        <v>12</v>
      </c>
      <c r="C477" s="7"/>
      <c r="D477" s="13"/>
      <c r="E477"/>
      <c r="F477"/>
      <c r="G477"/>
      <c r="J477" s="12"/>
      <c r="K477" s="12"/>
      <c r="L477" s="12"/>
      <c r="M477" s="12"/>
      <c r="N477" s="12"/>
      <c r="O477" s="12"/>
      <c r="P477" s="12"/>
      <c r="Q477" s="12"/>
      <c r="R477" s="12"/>
      <c r="S477" s="12"/>
      <c r="T477" s="12"/>
      <c r="U477" s="12"/>
      <c r="W477" s="91" t="str">
        <f t="shared" si="16"/>
        <v/>
      </c>
      <c r="X477" s="7"/>
    </row>
    <row r="478" spans="1:24" ht="14.5" x14ac:dyDescent="0.35">
      <c r="A478" s="7">
        <f t="shared" si="17"/>
        <v>13</v>
      </c>
      <c r="C478" s="7"/>
      <c r="D478" s="13"/>
      <c r="E478" s="13"/>
      <c r="F478" s="13"/>
      <c r="G478" s="13"/>
      <c r="J478" s="12"/>
      <c r="K478" s="12"/>
      <c r="L478" s="12"/>
      <c r="M478" s="12"/>
      <c r="N478" s="12"/>
      <c r="O478" s="12"/>
      <c r="P478" s="12"/>
      <c r="Q478" s="12"/>
      <c r="R478" s="12"/>
      <c r="S478" s="12"/>
      <c r="T478" s="12"/>
      <c r="U478" s="12"/>
      <c r="W478" s="91" t="str">
        <f t="shared" si="16"/>
        <v/>
      </c>
      <c r="X478" s="7"/>
    </row>
    <row r="479" spans="1:24" ht="14.5" x14ac:dyDescent="0.35">
      <c r="A479" s="7">
        <f t="shared" si="17"/>
        <v>14</v>
      </c>
      <c r="C479" s="7"/>
      <c r="D479" s="13"/>
      <c r="E479"/>
      <c r="F479"/>
      <c r="G479"/>
      <c r="J479" s="12"/>
      <c r="K479" s="12"/>
      <c r="L479" s="12"/>
      <c r="M479" s="12"/>
      <c r="N479" s="12"/>
      <c r="O479" s="12"/>
      <c r="P479" s="12"/>
      <c r="Q479" s="12"/>
      <c r="R479" s="12"/>
      <c r="S479" s="12"/>
      <c r="T479" s="12"/>
      <c r="U479" s="12"/>
      <c r="W479" s="91" t="str">
        <f t="shared" si="16"/>
        <v/>
      </c>
      <c r="X479" s="7"/>
    </row>
    <row r="480" spans="1:24" ht="14.5" x14ac:dyDescent="0.35">
      <c r="A480" s="7">
        <f t="shared" si="17"/>
        <v>15</v>
      </c>
      <c r="C480" s="7"/>
      <c r="D480" s="13"/>
      <c r="E480" s="13"/>
      <c r="F480" s="13"/>
      <c r="G480" s="13"/>
      <c r="J480" s="12"/>
      <c r="K480" s="12"/>
      <c r="L480" s="12"/>
      <c r="M480" s="12"/>
      <c r="N480" s="12"/>
      <c r="O480" s="12"/>
      <c r="P480" s="12"/>
      <c r="Q480" s="12"/>
      <c r="R480" s="12"/>
      <c r="S480" s="12"/>
      <c r="T480" s="12"/>
      <c r="U480" s="12"/>
      <c r="W480" s="91" t="str">
        <f t="shared" si="16"/>
        <v/>
      </c>
      <c r="X480" s="7"/>
    </row>
    <row r="481" spans="1:24" ht="14.5" x14ac:dyDescent="0.35">
      <c r="A481" s="7">
        <f t="shared" si="17"/>
        <v>16</v>
      </c>
      <c r="C481" s="7"/>
      <c r="D481" s="13"/>
      <c r="E481"/>
      <c r="F481"/>
      <c r="G481"/>
      <c r="J481" s="12"/>
      <c r="K481" s="12"/>
      <c r="L481" s="12"/>
      <c r="M481" s="12"/>
      <c r="N481" s="12"/>
      <c r="O481" s="12"/>
      <c r="P481" s="12"/>
      <c r="Q481" s="12"/>
      <c r="R481" s="12"/>
      <c r="S481" s="12"/>
      <c r="T481" s="12"/>
      <c r="U481" s="12"/>
      <c r="W481" s="91" t="str">
        <f t="shared" si="16"/>
        <v/>
      </c>
      <c r="X481" s="7"/>
    </row>
    <row r="482" spans="1:24" ht="14.5" x14ac:dyDescent="0.35">
      <c r="A482" s="7">
        <f t="shared" si="17"/>
        <v>17</v>
      </c>
      <c r="C482" s="7"/>
      <c r="D482" s="13"/>
      <c r="E482" s="13"/>
      <c r="F482" s="13"/>
      <c r="G482" s="13"/>
      <c r="J482" s="12"/>
      <c r="K482" s="12"/>
      <c r="L482" s="12"/>
      <c r="M482" s="12"/>
      <c r="N482" s="12"/>
      <c r="O482" s="12"/>
      <c r="P482" s="12"/>
      <c r="Q482" s="12"/>
      <c r="R482" s="12"/>
      <c r="S482" s="12"/>
      <c r="T482" s="12"/>
      <c r="U482" s="12"/>
      <c r="W482" s="91" t="str">
        <f t="shared" si="16"/>
        <v/>
      </c>
      <c r="X482" s="7"/>
    </row>
    <row r="483" spans="1:24" ht="14.5" x14ac:dyDescent="0.35">
      <c r="A483" s="7">
        <f t="shared" si="17"/>
        <v>18</v>
      </c>
      <c r="C483" s="7"/>
      <c r="D483" s="13"/>
      <c r="E483"/>
      <c r="F483"/>
      <c r="G483"/>
      <c r="J483" s="12"/>
      <c r="K483" s="12"/>
      <c r="L483" s="12"/>
      <c r="M483" s="12"/>
      <c r="N483" s="12"/>
      <c r="O483" s="12"/>
      <c r="P483" s="12"/>
      <c r="Q483" s="12"/>
      <c r="R483" s="12"/>
      <c r="S483" s="12"/>
      <c r="T483" s="12"/>
      <c r="U483" s="12"/>
      <c r="W483" s="91" t="str">
        <f t="shared" si="16"/>
        <v/>
      </c>
      <c r="X483" s="7"/>
    </row>
    <row r="484" spans="1:24" ht="14.5" x14ac:dyDescent="0.35">
      <c r="A484" s="7">
        <f t="shared" si="17"/>
        <v>19</v>
      </c>
      <c r="C484" s="7"/>
      <c r="D484" s="13"/>
      <c r="E484" s="13"/>
      <c r="F484" s="13"/>
      <c r="G484" s="13"/>
      <c r="J484" s="12"/>
      <c r="K484" s="12"/>
      <c r="L484" s="12"/>
      <c r="M484" s="12"/>
      <c r="N484" s="12"/>
      <c r="O484" s="12"/>
      <c r="P484" s="12"/>
      <c r="Q484" s="12"/>
      <c r="R484" s="12"/>
      <c r="S484" s="12"/>
      <c r="T484" s="12"/>
      <c r="U484" s="12"/>
      <c r="W484" s="91" t="str">
        <f t="shared" si="16"/>
        <v/>
      </c>
      <c r="X484" s="7"/>
    </row>
    <row r="485" spans="1:24" ht="14.5" x14ac:dyDescent="0.35">
      <c r="A485" s="7">
        <f t="shared" si="17"/>
        <v>20</v>
      </c>
      <c r="C485" s="7"/>
      <c r="D485" s="13"/>
      <c r="E485"/>
      <c r="F485"/>
      <c r="G485"/>
      <c r="J485" s="12"/>
      <c r="K485" s="12"/>
      <c r="L485" s="12"/>
      <c r="M485" s="12"/>
      <c r="N485" s="12"/>
      <c r="O485" s="12"/>
      <c r="P485" s="12"/>
      <c r="Q485" s="12"/>
      <c r="R485" s="12"/>
      <c r="S485" s="12"/>
      <c r="T485" s="12"/>
      <c r="U485" s="12"/>
      <c r="W485" s="91" t="str">
        <f t="shared" si="16"/>
        <v/>
      </c>
      <c r="X485" s="7"/>
    </row>
    <row r="486" spans="1:24" ht="14.5" x14ac:dyDescent="0.35">
      <c r="A486" s="7">
        <f t="shared" si="17"/>
        <v>21</v>
      </c>
      <c r="C486" s="7"/>
      <c r="D486" s="13"/>
      <c r="E486" s="13"/>
      <c r="F486" s="13"/>
      <c r="G486" s="13"/>
      <c r="J486" s="12"/>
      <c r="K486" s="12"/>
      <c r="L486" s="12"/>
      <c r="M486" s="12"/>
      <c r="N486" s="12"/>
      <c r="O486" s="12"/>
      <c r="P486" s="12"/>
      <c r="Q486" s="12"/>
      <c r="R486" s="12"/>
      <c r="S486" s="12"/>
      <c r="T486" s="12"/>
      <c r="U486" s="12"/>
      <c r="W486" s="91" t="str">
        <f t="shared" si="16"/>
        <v/>
      </c>
      <c r="X486" s="7"/>
    </row>
    <row r="487" spans="1:24" ht="14.5" x14ac:dyDescent="0.35">
      <c r="A487" s="7">
        <f t="shared" si="17"/>
        <v>22</v>
      </c>
      <c r="C487" s="7"/>
      <c r="D487" s="13"/>
      <c r="E487"/>
      <c r="F487"/>
      <c r="G487"/>
      <c r="J487" s="12"/>
      <c r="K487" s="12"/>
      <c r="L487" s="12"/>
      <c r="M487" s="12"/>
      <c r="N487" s="12"/>
      <c r="O487" s="12"/>
      <c r="P487" s="12"/>
      <c r="Q487" s="12"/>
      <c r="R487" s="12"/>
      <c r="S487" s="12"/>
      <c r="T487" s="12"/>
      <c r="U487" s="12"/>
      <c r="W487" s="91" t="str">
        <f t="shared" si="16"/>
        <v/>
      </c>
      <c r="X487" s="7"/>
    </row>
    <row r="488" spans="1:24" ht="14.5" x14ac:dyDescent="0.35">
      <c r="A488" s="7">
        <f t="shared" si="17"/>
        <v>23</v>
      </c>
      <c r="C488" s="7"/>
      <c r="D488" s="13"/>
      <c r="E488" s="13"/>
      <c r="F488" s="13"/>
      <c r="G488" s="13"/>
      <c r="J488" s="12"/>
      <c r="K488" s="12"/>
      <c r="L488" s="12"/>
      <c r="M488" s="12"/>
      <c r="N488" s="12"/>
      <c r="O488" s="12"/>
      <c r="P488" s="12"/>
      <c r="Q488" s="12"/>
      <c r="R488" s="12"/>
      <c r="S488" s="12"/>
      <c r="T488" s="12"/>
      <c r="U488" s="12"/>
      <c r="W488" s="91" t="str">
        <f t="shared" si="16"/>
        <v/>
      </c>
      <c r="X488" s="7"/>
    </row>
    <row r="489" spans="1:24" ht="14.5" x14ac:dyDescent="0.35">
      <c r="A489" s="7">
        <f t="shared" si="17"/>
        <v>24</v>
      </c>
      <c r="C489" s="7"/>
      <c r="D489" s="13"/>
      <c r="E489" s="13"/>
      <c r="F489" s="13"/>
      <c r="G489" s="13"/>
      <c r="J489" s="12"/>
      <c r="K489" s="12"/>
      <c r="L489" s="12"/>
      <c r="M489" s="12"/>
      <c r="N489" s="12"/>
      <c r="O489" s="12"/>
      <c r="P489" s="12"/>
      <c r="Q489" s="12"/>
      <c r="R489" s="12"/>
      <c r="S489" s="12"/>
      <c r="T489" s="12"/>
      <c r="U489" s="12"/>
      <c r="W489" s="91" t="str">
        <f t="shared" si="16"/>
        <v/>
      </c>
      <c r="X489" s="7"/>
    </row>
    <row r="490" spans="1:24" ht="14.5" x14ac:dyDescent="0.35">
      <c r="A490" s="7">
        <f t="shared" si="17"/>
        <v>25</v>
      </c>
      <c r="C490" s="7"/>
      <c r="D490" s="13"/>
      <c r="E490"/>
      <c r="F490"/>
      <c r="G490"/>
      <c r="J490" s="12"/>
      <c r="K490" s="12"/>
      <c r="L490" s="12"/>
      <c r="M490" s="12"/>
      <c r="N490" s="12"/>
      <c r="O490" s="12"/>
      <c r="P490" s="12"/>
      <c r="Q490" s="12"/>
      <c r="R490" s="12"/>
      <c r="S490" s="12"/>
      <c r="T490" s="12"/>
      <c r="U490" s="12"/>
      <c r="W490" s="91" t="str">
        <f t="shared" si="16"/>
        <v/>
      </c>
      <c r="X490" s="7"/>
    </row>
    <row r="491" spans="1:24" ht="14.5" x14ac:dyDescent="0.35">
      <c r="A491" s="7">
        <f t="shared" si="17"/>
        <v>26</v>
      </c>
      <c r="C491" s="7"/>
      <c r="D491" s="13"/>
      <c r="E491"/>
      <c r="F491"/>
      <c r="G491"/>
      <c r="J491" s="12"/>
      <c r="K491" s="12"/>
      <c r="L491" s="12"/>
      <c r="M491" s="12"/>
      <c r="N491" s="12"/>
      <c r="O491" s="12"/>
      <c r="P491" s="12"/>
      <c r="Q491" s="12"/>
      <c r="R491" s="12"/>
      <c r="S491" s="12"/>
      <c r="T491" s="12"/>
      <c r="U491" s="12"/>
      <c r="W491" s="91" t="str">
        <f t="shared" si="16"/>
        <v/>
      </c>
      <c r="X491" s="7"/>
    </row>
    <row r="492" spans="1:24" ht="14.5" x14ac:dyDescent="0.35">
      <c r="A492" s="7">
        <f t="shared" si="17"/>
        <v>27</v>
      </c>
      <c r="C492" s="7"/>
      <c r="D492" s="13"/>
      <c r="E492"/>
      <c r="F492"/>
      <c r="G492"/>
      <c r="J492" s="12"/>
      <c r="K492" s="12"/>
      <c r="L492" s="12"/>
      <c r="M492" s="12"/>
      <c r="N492" s="12"/>
      <c r="O492" s="12"/>
      <c r="P492" s="12"/>
      <c r="Q492" s="12"/>
      <c r="R492" s="12"/>
      <c r="S492" s="12"/>
      <c r="T492" s="12"/>
      <c r="U492" s="12"/>
      <c r="W492" s="91" t="str">
        <f t="shared" si="16"/>
        <v/>
      </c>
      <c r="X492" s="7"/>
    </row>
    <row r="493" spans="1:24" ht="14.5" x14ac:dyDescent="0.35">
      <c r="A493" s="7">
        <f t="shared" si="17"/>
        <v>28</v>
      </c>
      <c r="C493" s="7"/>
      <c r="D493" s="13"/>
      <c r="E493"/>
      <c r="F493"/>
      <c r="G493"/>
      <c r="J493" s="12"/>
      <c r="K493" s="12"/>
      <c r="L493" s="12"/>
      <c r="M493" s="12"/>
      <c r="N493" s="12"/>
      <c r="O493" s="12"/>
      <c r="P493" s="12"/>
      <c r="Q493" s="12"/>
      <c r="R493" s="12"/>
      <c r="S493" s="12"/>
      <c r="T493" s="12"/>
      <c r="U493" s="12"/>
      <c r="W493" s="91" t="str">
        <f t="shared" si="16"/>
        <v/>
      </c>
      <c r="X493" s="7"/>
    </row>
    <row r="494" spans="1:24" ht="14.5" x14ac:dyDescent="0.35">
      <c r="A494" s="7">
        <f t="shared" si="17"/>
        <v>29</v>
      </c>
      <c r="C494" s="7"/>
      <c r="D494" s="13"/>
      <c r="E494"/>
      <c r="F494"/>
      <c r="G494"/>
      <c r="J494" s="12"/>
      <c r="K494" s="12"/>
      <c r="L494" s="12"/>
      <c r="M494" s="12"/>
      <c r="N494" s="12"/>
      <c r="O494" s="12"/>
      <c r="P494" s="12"/>
      <c r="Q494" s="12"/>
      <c r="R494" s="12"/>
      <c r="S494" s="12"/>
      <c r="T494" s="12"/>
      <c r="U494" s="12"/>
      <c r="W494" s="91" t="str">
        <f t="shared" si="16"/>
        <v/>
      </c>
      <c r="X494" s="7"/>
    </row>
    <row r="495" spans="1:24" ht="14.5" x14ac:dyDescent="0.35">
      <c r="A495" s="7">
        <f t="shared" si="17"/>
        <v>30</v>
      </c>
      <c r="C495" s="7"/>
      <c r="D495" s="13"/>
      <c r="E495"/>
      <c r="F495"/>
      <c r="G495"/>
      <c r="J495" s="12"/>
      <c r="K495" s="12"/>
      <c r="L495" s="12"/>
      <c r="M495" s="12"/>
      <c r="N495" s="12"/>
      <c r="O495" s="12"/>
      <c r="P495" s="12"/>
      <c r="Q495" s="12"/>
      <c r="R495" s="12"/>
      <c r="S495" s="12"/>
      <c r="T495" s="12"/>
      <c r="U495" s="12"/>
      <c r="W495" s="91" t="str">
        <f t="shared" si="16"/>
        <v/>
      </c>
      <c r="X495" s="7"/>
    </row>
    <row r="496" spans="1:24" ht="14.5" x14ac:dyDescent="0.35">
      <c r="A496" s="7">
        <f t="shared" si="17"/>
        <v>31</v>
      </c>
      <c r="C496" s="7"/>
      <c r="D496" s="13"/>
      <c r="E496" s="13"/>
      <c r="F496" s="13"/>
      <c r="G496" s="13"/>
      <c r="J496" s="12"/>
      <c r="K496" s="12"/>
      <c r="L496" s="12"/>
      <c r="M496" s="12"/>
      <c r="N496" s="12"/>
      <c r="O496" s="12"/>
      <c r="P496" s="12"/>
      <c r="Q496" s="12"/>
      <c r="R496" s="12"/>
      <c r="S496" s="12"/>
      <c r="T496" s="12"/>
      <c r="U496" s="12"/>
      <c r="W496" s="91" t="str">
        <f t="shared" si="16"/>
        <v/>
      </c>
      <c r="X496" s="7"/>
    </row>
    <row r="497" spans="1:24" ht="14.5" x14ac:dyDescent="0.35">
      <c r="A497" s="7">
        <f t="shared" si="17"/>
        <v>32</v>
      </c>
      <c r="C497" s="7"/>
      <c r="D497" s="13"/>
      <c r="E497" s="13"/>
      <c r="F497" s="13"/>
      <c r="G497" s="13"/>
      <c r="J497" s="12"/>
      <c r="K497" s="12"/>
      <c r="L497" s="12"/>
      <c r="M497" s="12"/>
      <c r="N497" s="12"/>
      <c r="O497" s="12"/>
      <c r="P497" s="12"/>
      <c r="Q497" s="12"/>
      <c r="R497" s="12"/>
      <c r="S497" s="12"/>
      <c r="T497" s="12"/>
      <c r="U497" s="12"/>
      <c r="W497" s="91" t="str">
        <f t="shared" si="16"/>
        <v/>
      </c>
      <c r="X497" s="7"/>
    </row>
    <row r="498" spans="1:24" ht="14.5" x14ac:dyDescent="0.35">
      <c r="A498" s="7">
        <f t="shared" si="17"/>
        <v>33</v>
      </c>
      <c r="C498" s="7"/>
      <c r="D498" s="13"/>
      <c r="E498"/>
      <c r="F498"/>
      <c r="G498"/>
      <c r="J498" s="12"/>
      <c r="K498" s="12"/>
      <c r="L498" s="12"/>
      <c r="M498" s="12"/>
      <c r="N498" s="12"/>
      <c r="O498" s="12"/>
      <c r="P498" s="12"/>
      <c r="Q498" s="12"/>
      <c r="R498" s="12"/>
      <c r="S498" s="12"/>
      <c r="T498" s="12"/>
      <c r="U498" s="12"/>
      <c r="W498" s="91" t="str">
        <f t="shared" ref="W498:W561" si="18">IFERROR((SUM(J498:U498)/COUNTA(J498:U498))*12+V498,"")</f>
        <v/>
      </c>
      <c r="X498" s="7"/>
    </row>
    <row r="499" spans="1:24" ht="14.5" x14ac:dyDescent="0.35">
      <c r="A499" s="7">
        <f t="shared" ref="A499:A562" si="19">A498+1</f>
        <v>34</v>
      </c>
      <c r="C499" s="7"/>
      <c r="D499" s="13"/>
      <c r="E499"/>
      <c r="F499"/>
      <c r="G499"/>
      <c r="J499" s="12"/>
      <c r="K499" s="12"/>
      <c r="L499" s="12"/>
      <c r="M499" s="12"/>
      <c r="N499" s="12"/>
      <c r="O499" s="12"/>
      <c r="P499" s="12"/>
      <c r="Q499" s="12"/>
      <c r="R499" s="12"/>
      <c r="S499" s="12"/>
      <c r="T499" s="12"/>
      <c r="U499" s="12"/>
      <c r="W499" s="91" t="str">
        <f t="shared" si="18"/>
        <v/>
      </c>
      <c r="X499" s="7"/>
    </row>
    <row r="500" spans="1:24" ht="14.5" x14ac:dyDescent="0.35">
      <c r="A500" s="7">
        <f t="shared" si="19"/>
        <v>35</v>
      </c>
      <c r="C500" s="7"/>
      <c r="D500" s="13"/>
      <c r="E500"/>
      <c r="F500"/>
      <c r="G500"/>
      <c r="J500" s="12"/>
      <c r="K500" s="12"/>
      <c r="L500" s="12"/>
      <c r="M500" s="12"/>
      <c r="N500" s="12"/>
      <c r="O500" s="12"/>
      <c r="P500" s="12"/>
      <c r="Q500" s="12"/>
      <c r="R500" s="12"/>
      <c r="S500" s="12"/>
      <c r="T500" s="12"/>
      <c r="U500" s="12"/>
      <c r="W500" s="91" t="str">
        <f t="shared" si="18"/>
        <v/>
      </c>
      <c r="X500" s="7"/>
    </row>
    <row r="501" spans="1:24" ht="14.5" x14ac:dyDescent="0.35">
      <c r="A501" s="7">
        <f t="shared" si="19"/>
        <v>36</v>
      </c>
      <c r="C501" s="7"/>
      <c r="D501" s="13"/>
      <c r="E501"/>
      <c r="F501"/>
      <c r="G501"/>
      <c r="J501" s="12"/>
      <c r="K501" s="12"/>
      <c r="L501" s="12"/>
      <c r="M501" s="12"/>
      <c r="N501" s="12"/>
      <c r="O501" s="12"/>
      <c r="P501" s="12"/>
      <c r="Q501" s="12"/>
      <c r="R501" s="12"/>
      <c r="S501" s="12"/>
      <c r="T501" s="12"/>
      <c r="U501" s="12"/>
      <c r="W501" s="91" t="str">
        <f t="shared" si="18"/>
        <v/>
      </c>
      <c r="X501" s="7"/>
    </row>
    <row r="502" spans="1:24" ht="14.5" x14ac:dyDescent="0.35">
      <c r="A502" s="7">
        <f t="shared" si="19"/>
        <v>37</v>
      </c>
      <c r="C502" s="7"/>
      <c r="D502" s="13"/>
      <c r="E502"/>
      <c r="F502"/>
      <c r="G502"/>
      <c r="J502" s="12"/>
      <c r="K502" s="12"/>
      <c r="L502" s="12"/>
      <c r="M502" s="12"/>
      <c r="N502" s="12"/>
      <c r="O502" s="12"/>
      <c r="P502" s="12"/>
      <c r="Q502" s="12"/>
      <c r="R502" s="12"/>
      <c r="S502" s="12"/>
      <c r="T502" s="12"/>
      <c r="U502" s="12"/>
      <c r="W502" s="91" t="str">
        <f t="shared" si="18"/>
        <v/>
      </c>
      <c r="X502" s="7"/>
    </row>
    <row r="503" spans="1:24" ht="14.5" x14ac:dyDescent="0.35">
      <c r="A503" s="7">
        <f t="shared" si="19"/>
        <v>38</v>
      </c>
      <c r="C503" s="7"/>
      <c r="D503" s="13"/>
      <c r="E503"/>
      <c r="F503"/>
      <c r="G503"/>
      <c r="J503" s="12"/>
      <c r="K503" s="12"/>
      <c r="L503" s="12"/>
      <c r="M503" s="12"/>
      <c r="N503" s="12"/>
      <c r="O503" s="12"/>
      <c r="P503" s="12"/>
      <c r="Q503" s="12"/>
      <c r="R503" s="12"/>
      <c r="S503" s="12"/>
      <c r="T503" s="12"/>
      <c r="U503" s="12"/>
      <c r="W503" s="91" t="str">
        <f t="shared" si="18"/>
        <v/>
      </c>
      <c r="X503" s="7"/>
    </row>
    <row r="504" spans="1:24" ht="14.5" x14ac:dyDescent="0.35">
      <c r="A504" s="7">
        <f t="shared" si="19"/>
        <v>39</v>
      </c>
      <c r="C504" s="7"/>
      <c r="D504" s="13"/>
      <c r="E504"/>
      <c r="F504"/>
      <c r="G504"/>
      <c r="J504" s="12"/>
      <c r="K504" s="12"/>
      <c r="L504" s="12"/>
      <c r="M504" s="12"/>
      <c r="N504" s="12"/>
      <c r="O504" s="12"/>
      <c r="P504" s="12"/>
      <c r="Q504" s="12"/>
      <c r="R504" s="12"/>
      <c r="S504" s="12"/>
      <c r="T504" s="12"/>
      <c r="U504" s="12"/>
      <c r="W504" s="91" t="str">
        <f t="shared" si="18"/>
        <v/>
      </c>
      <c r="X504" s="7"/>
    </row>
    <row r="505" spans="1:24" ht="14.5" x14ac:dyDescent="0.35">
      <c r="A505" s="7">
        <f t="shared" si="19"/>
        <v>40</v>
      </c>
      <c r="C505" s="7"/>
      <c r="D505" s="13"/>
      <c r="E505"/>
      <c r="F505"/>
      <c r="G505"/>
      <c r="J505" s="12"/>
      <c r="K505" s="12"/>
      <c r="L505" s="12"/>
      <c r="M505" s="12"/>
      <c r="N505" s="12"/>
      <c r="O505" s="12"/>
      <c r="P505" s="12"/>
      <c r="Q505" s="12"/>
      <c r="R505" s="12"/>
      <c r="S505" s="12"/>
      <c r="T505" s="12"/>
      <c r="U505" s="12"/>
      <c r="W505" s="91" t="str">
        <f t="shared" si="18"/>
        <v/>
      </c>
      <c r="X505" s="7"/>
    </row>
    <row r="506" spans="1:24" ht="14.5" x14ac:dyDescent="0.35">
      <c r="A506" s="7">
        <f t="shared" si="19"/>
        <v>41</v>
      </c>
      <c r="C506" s="7"/>
      <c r="D506" s="13"/>
      <c r="E506"/>
      <c r="F506"/>
      <c r="G506"/>
      <c r="J506" s="12"/>
      <c r="K506" s="12"/>
      <c r="L506" s="12"/>
      <c r="M506" s="12"/>
      <c r="N506" s="12"/>
      <c r="O506" s="12"/>
      <c r="P506" s="12"/>
      <c r="Q506" s="12"/>
      <c r="R506" s="12"/>
      <c r="S506" s="12"/>
      <c r="T506" s="12"/>
      <c r="U506" s="12"/>
      <c r="W506" s="91" t="str">
        <f t="shared" si="18"/>
        <v/>
      </c>
      <c r="X506" s="7"/>
    </row>
    <row r="507" spans="1:24" ht="14.5" x14ac:dyDescent="0.35">
      <c r="A507" s="7">
        <f t="shared" si="19"/>
        <v>42</v>
      </c>
      <c r="C507" s="7"/>
      <c r="D507" s="13"/>
      <c r="E507"/>
      <c r="F507"/>
      <c r="G507"/>
      <c r="J507" s="12"/>
      <c r="K507" s="12"/>
      <c r="L507" s="12"/>
      <c r="M507" s="12"/>
      <c r="N507" s="12"/>
      <c r="O507" s="12"/>
      <c r="P507" s="12"/>
      <c r="Q507" s="12"/>
      <c r="R507" s="12"/>
      <c r="S507" s="12"/>
      <c r="T507" s="12"/>
      <c r="U507" s="12"/>
      <c r="W507" s="91" t="str">
        <f t="shared" si="18"/>
        <v/>
      </c>
      <c r="X507" s="7"/>
    </row>
    <row r="508" spans="1:24" ht="14.5" x14ac:dyDescent="0.35">
      <c r="A508" s="7">
        <f t="shared" si="19"/>
        <v>43</v>
      </c>
      <c r="C508" s="7"/>
      <c r="D508" s="13"/>
      <c r="E508"/>
      <c r="F508"/>
      <c r="G508"/>
      <c r="J508" s="12"/>
      <c r="K508" s="12"/>
      <c r="L508" s="12"/>
      <c r="M508" s="12"/>
      <c r="N508" s="12"/>
      <c r="O508" s="12"/>
      <c r="P508" s="12"/>
      <c r="Q508" s="12"/>
      <c r="R508" s="12"/>
      <c r="S508" s="12"/>
      <c r="T508" s="12"/>
      <c r="U508" s="12"/>
      <c r="W508" s="91" t="str">
        <f t="shared" si="18"/>
        <v/>
      </c>
      <c r="X508" s="7"/>
    </row>
    <row r="509" spans="1:24" ht="14.5" x14ac:dyDescent="0.35">
      <c r="A509" s="7">
        <f t="shared" si="19"/>
        <v>44</v>
      </c>
      <c r="C509" s="7"/>
      <c r="D509" s="13"/>
      <c r="E509"/>
      <c r="F509"/>
      <c r="G509"/>
      <c r="J509" s="12"/>
      <c r="K509" s="12"/>
      <c r="L509" s="12"/>
      <c r="M509" s="12"/>
      <c r="N509" s="12"/>
      <c r="O509" s="12"/>
      <c r="P509" s="12"/>
      <c r="Q509" s="12"/>
      <c r="R509" s="12"/>
      <c r="S509" s="12"/>
      <c r="T509" s="12"/>
      <c r="U509" s="12"/>
      <c r="W509" s="91" t="str">
        <f t="shared" si="18"/>
        <v/>
      </c>
      <c r="X509" s="7"/>
    </row>
    <row r="510" spans="1:24" ht="14.5" x14ac:dyDescent="0.35">
      <c r="A510" s="7">
        <f t="shared" si="19"/>
        <v>45</v>
      </c>
      <c r="C510" s="7"/>
      <c r="D510" s="13"/>
      <c r="E510"/>
      <c r="F510"/>
      <c r="G510"/>
      <c r="J510" s="12"/>
      <c r="K510" s="12"/>
      <c r="L510" s="12"/>
      <c r="M510" s="12"/>
      <c r="N510" s="12"/>
      <c r="O510" s="12"/>
      <c r="P510" s="12"/>
      <c r="Q510" s="12"/>
      <c r="R510" s="12"/>
      <c r="S510" s="12"/>
      <c r="T510" s="12"/>
      <c r="U510" s="12"/>
      <c r="W510" s="91" t="str">
        <f t="shared" si="18"/>
        <v/>
      </c>
      <c r="X510" s="7"/>
    </row>
    <row r="511" spans="1:24" ht="14.5" x14ac:dyDescent="0.35">
      <c r="A511" s="7">
        <f t="shared" si="19"/>
        <v>46</v>
      </c>
      <c r="C511" s="7"/>
      <c r="D511" s="13"/>
      <c r="E511"/>
      <c r="F511"/>
      <c r="G511"/>
      <c r="J511" s="12"/>
      <c r="K511" s="12"/>
      <c r="L511" s="12"/>
      <c r="M511" s="12"/>
      <c r="N511" s="12"/>
      <c r="O511" s="12"/>
      <c r="P511" s="12"/>
      <c r="Q511" s="12"/>
      <c r="R511" s="12"/>
      <c r="S511" s="12"/>
      <c r="T511" s="12"/>
      <c r="U511" s="12"/>
      <c r="W511" s="91" t="str">
        <f t="shared" si="18"/>
        <v/>
      </c>
      <c r="X511" s="7"/>
    </row>
    <row r="512" spans="1:24" ht="14.5" x14ac:dyDescent="0.35">
      <c r="A512" s="7">
        <f t="shared" si="19"/>
        <v>47</v>
      </c>
      <c r="C512" s="7"/>
      <c r="D512" s="13"/>
      <c r="E512" s="13"/>
      <c r="F512" s="13"/>
      <c r="G512" s="13"/>
      <c r="J512" s="12"/>
      <c r="K512" s="12"/>
      <c r="L512" s="12"/>
      <c r="M512" s="12"/>
      <c r="N512" s="12"/>
      <c r="O512" s="12"/>
      <c r="P512" s="12"/>
      <c r="Q512" s="12"/>
      <c r="R512" s="12"/>
      <c r="S512" s="12"/>
      <c r="T512" s="12"/>
      <c r="U512" s="12"/>
      <c r="W512" s="91" t="str">
        <f t="shared" si="18"/>
        <v/>
      </c>
      <c r="X512" s="7"/>
    </row>
    <row r="513" spans="1:24" ht="14.5" x14ac:dyDescent="0.35">
      <c r="A513" s="7">
        <f t="shared" si="19"/>
        <v>48</v>
      </c>
      <c r="C513" s="7"/>
      <c r="D513" s="13"/>
      <c r="E513"/>
      <c r="F513"/>
      <c r="G513"/>
      <c r="J513" s="12"/>
      <c r="K513" s="12"/>
      <c r="L513" s="12"/>
      <c r="M513" s="12"/>
      <c r="N513" s="12"/>
      <c r="O513" s="12"/>
      <c r="P513" s="12"/>
      <c r="Q513" s="12"/>
      <c r="R513" s="12"/>
      <c r="S513" s="12"/>
      <c r="T513" s="12"/>
      <c r="U513" s="12"/>
      <c r="W513" s="91" t="str">
        <f t="shared" si="18"/>
        <v/>
      </c>
      <c r="X513" s="7"/>
    </row>
    <row r="514" spans="1:24" ht="14.5" x14ac:dyDescent="0.35">
      <c r="A514" s="7">
        <f t="shared" si="19"/>
        <v>49</v>
      </c>
      <c r="C514" s="7"/>
      <c r="D514" s="13"/>
      <c r="E514"/>
      <c r="F514"/>
      <c r="G514"/>
      <c r="J514" s="12"/>
      <c r="K514" s="12"/>
      <c r="L514" s="12"/>
      <c r="M514" s="12"/>
      <c r="N514" s="12"/>
      <c r="O514" s="12"/>
      <c r="P514" s="12"/>
      <c r="Q514" s="12"/>
      <c r="R514" s="12"/>
      <c r="S514" s="12"/>
      <c r="T514" s="12"/>
      <c r="U514" s="12"/>
      <c r="W514" s="11" t="str">
        <f t="shared" si="18"/>
        <v/>
      </c>
      <c r="X514" s="7"/>
    </row>
    <row r="515" spans="1:24" ht="14.5" x14ac:dyDescent="0.35">
      <c r="A515" s="7">
        <f t="shared" si="19"/>
        <v>50</v>
      </c>
      <c r="C515" s="7"/>
      <c r="D515" s="13"/>
      <c r="E515"/>
      <c r="F515"/>
      <c r="G515"/>
      <c r="J515" s="12"/>
      <c r="K515" s="12"/>
      <c r="L515" s="12"/>
      <c r="M515" s="12"/>
      <c r="N515" s="12"/>
      <c r="O515" s="12"/>
      <c r="P515" s="12"/>
      <c r="Q515" s="12"/>
      <c r="R515" s="12"/>
      <c r="S515" s="12"/>
      <c r="T515" s="12"/>
      <c r="U515" s="12"/>
      <c r="W515" s="11" t="str">
        <f t="shared" si="18"/>
        <v/>
      </c>
      <c r="X515" s="7"/>
    </row>
    <row r="516" spans="1:24" ht="14.5" x14ac:dyDescent="0.35">
      <c r="A516" s="7">
        <f t="shared" si="19"/>
        <v>51</v>
      </c>
      <c r="C516" s="7"/>
      <c r="D516" s="13"/>
      <c r="E516" s="13"/>
      <c r="F516" s="13"/>
      <c r="G516" s="13"/>
      <c r="J516" s="12"/>
      <c r="K516" s="12"/>
      <c r="L516" s="12"/>
      <c r="M516" s="12"/>
      <c r="N516" s="12"/>
      <c r="O516" s="12"/>
      <c r="P516" s="12"/>
      <c r="Q516" s="12"/>
      <c r="R516" s="12"/>
      <c r="S516" s="12"/>
      <c r="T516" s="12"/>
      <c r="U516" s="12"/>
      <c r="W516" s="11" t="str">
        <f t="shared" si="18"/>
        <v/>
      </c>
      <c r="X516" s="7"/>
    </row>
    <row r="517" spans="1:24" ht="14.5" x14ac:dyDescent="0.35">
      <c r="A517" s="7">
        <f t="shared" si="19"/>
        <v>52</v>
      </c>
      <c r="C517" s="7"/>
      <c r="D517" s="13"/>
      <c r="E517"/>
      <c r="F517"/>
      <c r="G517"/>
      <c r="J517" s="12"/>
      <c r="K517" s="12"/>
      <c r="L517" s="12"/>
      <c r="M517" s="12"/>
      <c r="N517" s="12"/>
      <c r="O517" s="12"/>
      <c r="P517" s="12"/>
      <c r="Q517" s="12"/>
      <c r="R517" s="12"/>
      <c r="S517" s="12"/>
      <c r="T517" s="12"/>
      <c r="U517" s="12"/>
      <c r="W517" s="11" t="str">
        <f t="shared" si="18"/>
        <v/>
      </c>
      <c r="X517" s="7"/>
    </row>
    <row r="518" spans="1:24" ht="14.5" x14ac:dyDescent="0.35">
      <c r="A518" s="7">
        <f t="shared" si="19"/>
        <v>53</v>
      </c>
      <c r="C518" s="7"/>
      <c r="D518" s="13"/>
      <c r="E518" s="13"/>
      <c r="F518" s="13"/>
      <c r="G518" s="13"/>
      <c r="J518" s="12"/>
      <c r="K518" s="12"/>
      <c r="L518" s="12"/>
      <c r="M518" s="12"/>
      <c r="N518" s="12"/>
      <c r="O518" s="12"/>
      <c r="P518" s="12"/>
      <c r="Q518" s="12"/>
      <c r="R518" s="12"/>
      <c r="S518" s="12"/>
      <c r="T518" s="12"/>
      <c r="U518" s="12"/>
      <c r="W518" s="11" t="str">
        <f t="shared" si="18"/>
        <v/>
      </c>
      <c r="X518" s="7"/>
    </row>
    <row r="519" spans="1:24" ht="14.5" x14ac:dyDescent="0.35">
      <c r="A519" s="7">
        <f t="shared" si="19"/>
        <v>54</v>
      </c>
      <c r="C519" s="7"/>
      <c r="D519" s="13"/>
      <c r="E519" s="13"/>
      <c r="F519" s="13"/>
      <c r="G519" s="13"/>
      <c r="J519" s="12"/>
      <c r="K519" s="12"/>
      <c r="L519" s="12"/>
      <c r="M519" s="12"/>
      <c r="N519" s="12"/>
      <c r="O519" s="12"/>
      <c r="P519" s="12"/>
      <c r="Q519" s="12"/>
      <c r="R519" s="12"/>
      <c r="S519" s="12"/>
      <c r="T519" s="12"/>
      <c r="U519" s="12"/>
      <c r="W519" s="11" t="str">
        <f t="shared" si="18"/>
        <v/>
      </c>
      <c r="X519" s="7"/>
    </row>
    <row r="520" spans="1:24" ht="14.5" x14ac:dyDescent="0.35">
      <c r="A520" s="7">
        <f t="shared" si="19"/>
        <v>55</v>
      </c>
      <c r="C520" s="7"/>
      <c r="D520" s="13"/>
      <c r="E520"/>
      <c r="F520"/>
      <c r="G520"/>
      <c r="J520" s="12"/>
      <c r="K520" s="12"/>
      <c r="L520" s="12"/>
      <c r="M520" s="12"/>
      <c r="N520" s="12"/>
      <c r="O520" s="12"/>
      <c r="P520" s="12"/>
      <c r="Q520" s="12"/>
      <c r="R520" s="12"/>
      <c r="S520" s="12"/>
      <c r="T520" s="12"/>
      <c r="U520" s="12"/>
      <c r="W520" s="11" t="str">
        <f t="shared" si="18"/>
        <v/>
      </c>
      <c r="X520" s="7"/>
    </row>
    <row r="521" spans="1:24" ht="14.5" x14ac:dyDescent="0.35">
      <c r="A521" s="7">
        <f t="shared" si="19"/>
        <v>56</v>
      </c>
      <c r="C521" s="7"/>
      <c r="D521" s="13"/>
      <c r="E521" s="13"/>
      <c r="F521" s="13"/>
      <c r="G521" s="13"/>
      <c r="J521" s="12"/>
      <c r="K521" s="12"/>
      <c r="L521" s="12"/>
      <c r="M521" s="12"/>
      <c r="N521" s="12"/>
      <c r="O521" s="12"/>
      <c r="P521" s="12"/>
      <c r="Q521" s="12"/>
      <c r="R521" s="12"/>
      <c r="S521" s="12"/>
      <c r="T521" s="12"/>
      <c r="U521" s="12"/>
      <c r="W521" s="11" t="str">
        <f t="shared" si="18"/>
        <v/>
      </c>
      <c r="X521" s="7"/>
    </row>
    <row r="522" spans="1:24" ht="14.5" x14ac:dyDescent="0.35">
      <c r="A522" s="7">
        <f t="shared" si="19"/>
        <v>57</v>
      </c>
      <c r="C522" s="7"/>
      <c r="D522" s="13"/>
      <c r="E522"/>
      <c r="F522"/>
      <c r="G522"/>
      <c r="J522" s="12"/>
      <c r="K522" s="12"/>
      <c r="L522" s="12"/>
      <c r="M522" s="12"/>
      <c r="N522" s="12"/>
      <c r="O522" s="12"/>
      <c r="P522" s="12"/>
      <c r="Q522" s="12"/>
      <c r="R522" s="12"/>
      <c r="S522" s="12"/>
      <c r="T522" s="12"/>
      <c r="U522" s="12"/>
      <c r="W522" s="11" t="str">
        <f t="shared" si="18"/>
        <v/>
      </c>
      <c r="X522" s="7"/>
    </row>
    <row r="523" spans="1:24" ht="14.5" x14ac:dyDescent="0.35">
      <c r="A523" s="7">
        <f t="shared" si="19"/>
        <v>58</v>
      </c>
      <c r="C523" s="7"/>
      <c r="D523" s="13"/>
      <c r="E523"/>
      <c r="F523"/>
      <c r="G523"/>
      <c r="J523" s="12"/>
      <c r="K523" s="12"/>
      <c r="L523" s="12"/>
      <c r="M523" s="12"/>
      <c r="N523" s="12"/>
      <c r="O523" s="12"/>
      <c r="P523" s="12"/>
      <c r="Q523" s="12"/>
      <c r="R523" s="12"/>
      <c r="S523" s="12"/>
      <c r="T523" s="12"/>
      <c r="U523" s="12"/>
      <c r="W523" s="11" t="str">
        <f t="shared" si="18"/>
        <v/>
      </c>
      <c r="X523" s="7"/>
    </row>
    <row r="524" spans="1:24" ht="14.5" x14ac:dyDescent="0.35">
      <c r="A524" s="7">
        <f t="shared" si="19"/>
        <v>59</v>
      </c>
      <c r="C524" s="7"/>
      <c r="D524" s="13"/>
      <c r="E524"/>
      <c r="F524"/>
      <c r="G524"/>
      <c r="J524" s="12"/>
      <c r="K524" s="12"/>
      <c r="L524" s="12"/>
      <c r="M524" s="12"/>
      <c r="N524" s="12"/>
      <c r="O524" s="12"/>
      <c r="P524" s="12"/>
      <c r="Q524" s="12"/>
      <c r="R524" s="12"/>
      <c r="S524" s="12"/>
      <c r="T524" s="12"/>
      <c r="U524" s="12"/>
      <c r="W524" s="11" t="str">
        <f t="shared" si="18"/>
        <v/>
      </c>
      <c r="X524" s="7"/>
    </row>
    <row r="525" spans="1:24" ht="14.5" x14ac:dyDescent="0.35">
      <c r="A525" s="7">
        <f t="shared" si="19"/>
        <v>60</v>
      </c>
      <c r="C525" s="7"/>
      <c r="D525" s="13"/>
      <c r="E525"/>
      <c r="F525"/>
      <c r="G525"/>
      <c r="J525" s="12"/>
      <c r="K525" s="12"/>
      <c r="L525" s="12"/>
      <c r="M525" s="12"/>
      <c r="N525" s="12"/>
      <c r="O525" s="12"/>
      <c r="P525" s="12"/>
      <c r="Q525" s="12"/>
      <c r="R525" s="12"/>
      <c r="S525" s="12"/>
      <c r="T525" s="12"/>
      <c r="U525" s="12"/>
      <c r="W525" s="11" t="str">
        <f t="shared" si="18"/>
        <v/>
      </c>
      <c r="X525" s="7"/>
    </row>
    <row r="526" spans="1:24" ht="14.5" x14ac:dyDescent="0.35">
      <c r="A526" s="7">
        <f t="shared" si="19"/>
        <v>61</v>
      </c>
      <c r="C526" s="7"/>
      <c r="D526" s="13"/>
      <c r="E526"/>
      <c r="F526"/>
      <c r="G526"/>
      <c r="J526" s="12"/>
      <c r="K526" s="12"/>
      <c r="L526" s="12"/>
      <c r="M526" s="12"/>
      <c r="N526" s="12"/>
      <c r="O526" s="12"/>
      <c r="P526" s="12"/>
      <c r="Q526" s="12"/>
      <c r="R526" s="12"/>
      <c r="S526" s="12"/>
      <c r="T526" s="12"/>
      <c r="U526" s="12"/>
      <c r="W526" s="11" t="str">
        <f t="shared" si="18"/>
        <v/>
      </c>
      <c r="X526" s="7"/>
    </row>
    <row r="527" spans="1:24" ht="14.5" x14ac:dyDescent="0.35">
      <c r="A527" s="7">
        <f t="shared" si="19"/>
        <v>62</v>
      </c>
      <c r="C527" s="7"/>
      <c r="D527" s="13"/>
      <c r="E527" s="13"/>
      <c r="F527" s="13"/>
      <c r="G527" s="13"/>
      <c r="J527" s="12"/>
      <c r="K527" s="12"/>
      <c r="L527" s="12"/>
      <c r="M527" s="12"/>
      <c r="N527" s="12"/>
      <c r="O527" s="12"/>
      <c r="P527" s="12"/>
      <c r="Q527" s="12"/>
      <c r="R527" s="12"/>
      <c r="S527" s="12"/>
      <c r="T527" s="12"/>
      <c r="U527" s="12"/>
      <c r="W527" s="11" t="str">
        <f t="shared" si="18"/>
        <v/>
      </c>
      <c r="X527" s="7"/>
    </row>
    <row r="528" spans="1:24" ht="14.5" x14ac:dyDescent="0.35">
      <c r="A528" s="7">
        <f t="shared" si="19"/>
        <v>63</v>
      </c>
      <c r="C528" s="7"/>
      <c r="D528" s="13"/>
      <c r="E528" s="13"/>
      <c r="F528" s="13"/>
      <c r="G528" s="13"/>
      <c r="J528" s="12"/>
      <c r="K528" s="12"/>
      <c r="L528" s="12"/>
      <c r="M528" s="12"/>
      <c r="N528" s="12"/>
      <c r="O528" s="12"/>
      <c r="P528" s="12"/>
      <c r="Q528" s="12"/>
      <c r="R528" s="12"/>
      <c r="S528" s="12"/>
      <c r="T528" s="12"/>
      <c r="U528" s="12"/>
      <c r="W528" s="11" t="str">
        <f t="shared" si="18"/>
        <v/>
      </c>
      <c r="X528" s="7"/>
    </row>
    <row r="529" spans="1:24" ht="14.5" x14ac:dyDescent="0.35">
      <c r="A529" s="7">
        <f t="shared" si="19"/>
        <v>64</v>
      </c>
      <c r="C529" s="7"/>
      <c r="D529" s="13"/>
      <c r="E529"/>
      <c r="F529"/>
      <c r="G529"/>
      <c r="J529" s="12"/>
      <c r="K529" s="12"/>
      <c r="L529" s="12"/>
      <c r="M529" s="12"/>
      <c r="N529" s="12"/>
      <c r="O529" s="12"/>
      <c r="P529" s="12"/>
      <c r="Q529" s="12"/>
      <c r="R529" s="12"/>
      <c r="S529" s="12"/>
      <c r="T529" s="12"/>
      <c r="U529" s="12"/>
      <c r="W529" s="11" t="str">
        <f t="shared" si="18"/>
        <v/>
      </c>
      <c r="X529" s="7"/>
    </row>
    <row r="530" spans="1:24" ht="14.5" x14ac:dyDescent="0.35">
      <c r="A530" s="7">
        <f t="shared" si="19"/>
        <v>65</v>
      </c>
      <c r="C530" s="7"/>
      <c r="D530" s="13"/>
      <c r="E530" s="13"/>
      <c r="F530" s="13"/>
      <c r="G530" s="13"/>
      <c r="J530" s="12"/>
      <c r="K530" s="12"/>
      <c r="L530" s="12"/>
      <c r="M530" s="12"/>
      <c r="N530" s="12"/>
      <c r="O530" s="12"/>
      <c r="P530" s="12"/>
      <c r="Q530" s="12"/>
      <c r="R530" s="12"/>
      <c r="S530" s="12"/>
      <c r="T530" s="12"/>
      <c r="U530" s="12"/>
      <c r="W530" s="11" t="str">
        <f t="shared" si="18"/>
        <v/>
      </c>
      <c r="X530" s="7"/>
    </row>
    <row r="531" spans="1:24" ht="14.5" x14ac:dyDescent="0.35">
      <c r="A531" s="7">
        <f t="shared" si="19"/>
        <v>66</v>
      </c>
      <c r="C531" s="7"/>
      <c r="D531" s="13"/>
      <c r="E531"/>
      <c r="F531"/>
      <c r="G531"/>
      <c r="J531" s="12"/>
      <c r="K531" s="12"/>
      <c r="L531" s="12"/>
      <c r="M531" s="12"/>
      <c r="N531" s="12"/>
      <c r="O531" s="12"/>
      <c r="P531" s="12"/>
      <c r="Q531" s="12"/>
      <c r="R531" s="12"/>
      <c r="S531" s="12"/>
      <c r="T531" s="12"/>
      <c r="U531" s="12"/>
      <c r="W531" s="11" t="str">
        <f t="shared" si="18"/>
        <v/>
      </c>
      <c r="X531" s="7"/>
    </row>
    <row r="532" spans="1:24" ht="14.5" x14ac:dyDescent="0.35">
      <c r="A532" s="7">
        <f t="shared" si="19"/>
        <v>67</v>
      </c>
      <c r="C532" s="7"/>
      <c r="D532" s="13"/>
      <c r="E532"/>
      <c r="F532"/>
      <c r="G532"/>
      <c r="J532" s="12"/>
      <c r="K532" s="12"/>
      <c r="L532" s="12"/>
      <c r="M532" s="12"/>
      <c r="N532" s="12"/>
      <c r="O532" s="12"/>
      <c r="P532" s="12"/>
      <c r="Q532" s="12"/>
      <c r="R532" s="12"/>
      <c r="S532" s="12"/>
      <c r="T532" s="12"/>
      <c r="U532" s="12"/>
      <c r="W532" s="11" t="str">
        <f t="shared" si="18"/>
        <v/>
      </c>
      <c r="X532" s="7"/>
    </row>
    <row r="533" spans="1:24" ht="14.5" x14ac:dyDescent="0.35">
      <c r="A533" s="7">
        <f t="shared" si="19"/>
        <v>68</v>
      </c>
      <c r="C533" s="7"/>
      <c r="D533" s="13"/>
      <c r="E533"/>
      <c r="F533"/>
      <c r="G533"/>
      <c r="J533" s="12"/>
      <c r="K533" s="12"/>
      <c r="L533" s="12"/>
      <c r="M533" s="12"/>
      <c r="N533" s="12"/>
      <c r="O533" s="12"/>
      <c r="P533" s="12"/>
      <c r="Q533" s="12"/>
      <c r="R533" s="12"/>
      <c r="S533" s="12"/>
      <c r="T533" s="12"/>
      <c r="U533" s="12"/>
      <c r="W533" s="11" t="str">
        <f t="shared" si="18"/>
        <v/>
      </c>
      <c r="X533" s="7"/>
    </row>
    <row r="534" spans="1:24" ht="14.5" x14ac:dyDescent="0.35">
      <c r="A534" s="7">
        <f t="shared" si="19"/>
        <v>69</v>
      </c>
      <c r="C534" s="7"/>
      <c r="D534" s="13"/>
      <c r="E534"/>
      <c r="F534"/>
      <c r="G534"/>
      <c r="J534" s="12"/>
      <c r="K534" s="12"/>
      <c r="L534" s="12"/>
      <c r="M534" s="12"/>
      <c r="N534" s="12"/>
      <c r="O534" s="12"/>
      <c r="P534" s="12"/>
      <c r="Q534" s="12"/>
      <c r="R534" s="12"/>
      <c r="S534" s="12"/>
      <c r="T534" s="12"/>
      <c r="U534" s="12"/>
      <c r="W534" s="11" t="str">
        <f t="shared" si="18"/>
        <v/>
      </c>
      <c r="X534" s="7"/>
    </row>
    <row r="535" spans="1:24" ht="14.5" x14ac:dyDescent="0.35">
      <c r="A535" s="7">
        <f t="shared" si="19"/>
        <v>70</v>
      </c>
      <c r="C535" s="7"/>
      <c r="D535" s="13"/>
      <c r="E535" s="13"/>
      <c r="F535" s="13"/>
      <c r="G535" s="13"/>
      <c r="J535" s="12"/>
      <c r="K535" s="12"/>
      <c r="L535" s="12"/>
      <c r="M535" s="12"/>
      <c r="N535" s="12"/>
      <c r="O535" s="12"/>
      <c r="P535" s="12"/>
      <c r="Q535" s="12"/>
      <c r="R535" s="12"/>
      <c r="S535" s="12"/>
      <c r="T535" s="12"/>
      <c r="U535" s="12"/>
      <c r="W535" s="11" t="str">
        <f t="shared" si="18"/>
        <v/>
      </c>
      <c r="X535" s="7"/>
    </row>
    <row r="536" spans="1:24" ht="14.5" x14ac:dyDescent="0.35">
      <c r="A536" s="7">
        <f t="shared" si="19"/>
        <v>71</v>
      </c>
      <c r="C536" s="7"/>
      <c r="D536" s="13"/>
      <c r="E536"/>
      <c r="F536"/>
      <c r="G536"/>
      <c r="J536" s="12"/>
      <c r="K536" s="12"/>
      <c r="L536" s="12"/>
      <c r="M536" s="12"/>
      <c r="N536" s="12"/>
      <c r="O536" s="12"/>
      <c r="P536" s="12"/>
      <c r="Q536" s="12"/>
      <c r="R536" s="12"/>
      <c r="S536" s="12"/>
      <c r="T536" s="12"/>
      <c r="U536" s="12"/>
      <c r="W536" s="11" t="str">
        <f t="shared" si="18"/>
        <v/>
      </c>
      <c r="X536" s="7"/>
    </row>
    <row r="537" spans="1:24" ht="14.5" x14ac:dyDescent="0.35">
      <c r="A537" s="7">
        <f t="shared" si="19"/>
        <v>72</v>
      </c>
      <c r="C537" s="7"/>
      <c r="D537" s="13"/>
      <c r="E537"/>
      <c r="F537"/>
      <c r="G537"/>
      <c r="J537" s="12"/>
      <c r="K537" s="12"/>
      <c r="L537" s="12"/>
      <c r="M537" s="12"/>
      <c r="N537" s="12"/>
      <c r="O537" s="12"/>
      <c r="P537" s="12"/>
      <c r="Q537" s="12"/>
      <c r="R537" s="12"/>
      <c r="S537" s="12"/>
      <c r="T537" s="12"/>
      <c r="U537" s="12"/>
      <c r="W537" s="11" t="str">
        <f t="shared" si="18"/>
        <v/>
      </c>
      <c r="X537" s="7"/>
    </row>
    <row r="538" spans="1:24" ht="14.5" x14ac:dyDescent="0.35">
      <c r="A538" s="7">
        <f t="shared" si="19"/>
        <v>73</v>
      </c>
      <c r="C538" s="7"/>
      <c r="D538" s="13"/>
      <c r="E538"/>
      <c r="F538"/>
      <c r="G538"/>
      <c r="J538" s="12"/>
      <c r="K538" s="12"/>
      <c r="L538" s="12"/>
      <c r="M538" s="12"/>
      <c r="N538" s="12"/>
      <c r="O538" s="12"/>
      <c r="P538" s="12"/>
      <c r="Q538" s="12"/>
      <c r="R538" s="12"/>
      <c r="S538" s="12"/>
      <c r="T538" s="12"/>
      <c r="U538" s="12"/>
      <c r="W538" s="11" t="str">
        <f t="shared" si="18"/>
        <v/>
      </c>
      <c r="X538" s="7"/>
    </row>
    <row r="539" spans="1:24" ht="14.5" x14ac:dyDescent="0.35">
      <c r="A539" s="7">
        <f t="shared" si="19"/>
        <v>74</v>
      </c>
      <c r="C539" s="7"/>
      <c r="D539" s="13"/>
      <c r="E539" s="13"/>
      <c r="F539" s="13"/>
      <c r="G539" s="13"/>
      <c r="J539" s="12"/>
      <c r="K539" s="12"/>
      <c r="L539" s="12"/>
      <c r="M539" s="12"/>
      <c r="N539" s="12"/>
      <c r="O539" s="12"/>
      <c r="P539" s="12"/>
      <c r="Q539" s="12"/>
      <c r="R539" s="12"/>
      <c r="S539" s="12"/>
      <c r="T539" s="12"/>
      <c r="U539" s="12"/>
      <c r="W539" s="11" t="str">
        <f t="shared" si="18"/>
        <v/>
      </c>
      <c r="X539" s="7"/>
    </row>
    <row r="540" spans="1:24" ht="14.5" x14ac:dyDescent="0.35">
      <c r="A540" s="7">
        <f t="shared" si="19"/>
        <v>75</v>
      </c>
      <c r="C540" s="7"/>
      <c r="D540" s="13"/>
      <c r="E540"/>
      <c r="F540"/>
      <c r="G540"/>
      <c r="J540" s="12"/>
      <c r="K540" s="12"/>
      <c r="L540" s="12"/>
      <c r="M540" s="12"/>
      <c r="N540" s="12"/>
      <c r="O540" s="12"/>
      <c r="P540" s="12"/>
      <c r="Q540" s="12"/>
      <c r="R540" s="12"/>
      <c r="S540" s="12"/>
      <c r="T540" s="12"/>
      <c r="U540" s="12"/>
      <c r="W540" s="11" t="str">
        <f t="shared" si="18"/>
        <v/>
      </c>
      <c r="X540" s="7"/>
    </row>
    <row r="541" spans="1:24" ht="14.5" x14ac:dyDescent="0.35">
      <c r="A541" s="7">
        <f t="shared" si="19"/>
        <v>76</v>
      </c>
      <c r="C541" s="7"/>
      <c r="D541" s="13"/>
      <c r="E541"/>
      <c r="F541"/>
      <c r="G541"/>
      <c r="J541" s="12"/>
      <c r="K541" s="12"/>
      <c r="L541" s="12"/>
      <c r="M541" s="12"/>
      <c r="N541" s="12"/>
      <c r="O541" s="12"/>
      <c r="P541" s="12"/>
      <c r="Q541" s="12"/>
      <c r="R541" s="12"/>
      <c r="S541" s="12"/>
      <c r="T541" s="12"/>
      <c r="U541" s="12"/>
      <c r="W541" s="11" t="str">
        <f t="shared" si="18"/>
        <v/>
      </c>
      <c r="X541" s="7"/>
    </row>
    <row r="542" spans="1:24" ht="14.5" x14ac:dyDescent="0.35">
      <c r="A542" s="7">
        <f t="shared" si="19"/>
        <v>77</v>
      </c>
      <c r="C542" s="7"/>
      <c r="D542" s="13"/>
      <c r="E542"/>
      <c r="F542"/>
      <c r="G542"/>
      <c r="J542" s="12"/>
      <c r="K542" s="12"/>
      <c r="L542" s="12"/>
      <c r="M542" s="12"/>
      <c r="N542" s="12"/>
      <c r="O542" s="12"/>
      <c r="P542" s="12"/>
      <c r="Q542" s="12"/>
      <c r="R542" s="12"/>
      <c r="S542" s="12"/>
      <c r="T542" s="12"/>
      <c r="U542" s="12"/>
      <c r="W542" s="11" t="str">
        <f t="shared" si="18"/>
        <v/>
      </c>
      <c r="X542" s="7"/>
    </row>
    <row r="543" spans="1:24" ht="14.5" x14ac:dyDescent="0.35">
      <c r="A543" s="7">
        <f t="shared" si="19"/>
        <v>78</v>
      </c>
      <c r="C543" s="7"/>
      <c r="D543" s="13"/>
      <c r="E543"/>
      <c r="F543"/>
      <c r="G543"/>
      <c r="J543" s="12"/>
      <c r="K543" s="12"/>
      <c r="L543" s="12"/>
      <c r="M543" s="12"/>
      <c r="N543" s="12"/>
      <c r="O543" s="12"/>
      <c r="P543" s="12"/>
      <c r="Q543" s="12"/>
      <c r="R543" s="12"/>
      <c r="S543" s="12"/>
      <c r="T543" s="12"/>
      <c r="U543" s="12"/>
      <c r="W543" s="11" t="str">
        <f t="shared" si="18"/>
        <v/>
      </c>
      <c r="X543" s="7"/>
    </row>
    <row r="544" spans="1:24" ht="14.5" x14ac:dyDescent="0.35">
      <c r="A544" s="7">
        <f t="shared" si="19"/>
        <v>79</v>
      </c>
      <c r="C544" s="7"/>
      <c r="D544" s="13"/>
      <c r="E544"/>
      <c r="F544"/>
      <c r="G544"/>
      <c r="J544" s="12"/>
      <c r="K544" s="12"/>
      <c r="L544" s="12"/>
      <c r="M544" s="12"/>
      <c r="N544" s="12"/>
      <c r="O544" s="12"/>
      <c r="P544" s="12"/>
      <c r="Q544" s="12"/>
      <c r="R544" s="12"/>
      <c r="S544" s="12"/>
      <c r="T544" s="12"/>
      <c r="U544" s="12"/>
      <c r="W544" s="11" t="str">
        <f t="shared" si="18"/>
        <v/>
      </c>
      <c r="X544" s="7"/>
    </row>
    <row r="545" spans="1:24" ht="14.5" x14ac:dyDescent="0.35">
      <c r="A545" s="7">
        <f t="shared" si="19"/>
        <v>80</v>
      </c>
      <c r="C545" s="7"/>
      <c r="D545" s="13"/>
      <c r="E545" s="13"/>
      <c r="F545" s="13"/>
      <c r="G545" s="13"/>
      <c r="J545" s="12"/>
      <c r="K545" s="12"/>
      <c r="L545" s="12"/>
      <c r="M545" s="12"/>
      <c r="N545" s="12"/>
      <c r="O545" s="12"/>
      <c r="P545" s="12"/>
      <c r="Q545" s="12"/>
      <c r="R545" s="12"/>
      <c r="S545" s="12"/>
      <c r="T545" s="12"/>
      <c r="U545" s="12"/>
      <c r="W545" s="11" t="str">
        <f t="shared" si="18"/>
        <v/>
      </c>
      <c r="X545" s="7"/>
    </row>
    <row r="546" spans="1:24" ht="14.5" x14ac:dyDescent="0.35">
      <c r="A546" s="7">
        <f t="shared" si="19"/>
        <v>81</v>
      </c>
      <c r="C546" s="7"/>
      <c r="D546" s="13"/>
      <c r="E546"/>
      <c r="F546"/>
      <c r="G546"/>
      <c r="J546" s="12"/>
      <c r="K546" s="12"/>
      <c r="L546" s="12"/>
      <c r="M546" s="12"/>
      <c r="N546" s="12"/>
      <c r="O546" s="12"/>
      <c r="P546" s="12"/>
      <c r="Q546" s="12"/>
      <c r="R546" s="12"/>
      <c r="S546" s="12"/>
      <c r="T546" s="12"/>
      <c r="U546" s="12"/>
      <c r="W546" s="11" t="str">
        <f t="shared" si="18"/>
        <v/>
      </c>
      <c r="X546" s="7"/>
    </row>
    <row r="547" spans="1:24" ht="14.5" x14ac:dyDescent="0.35">
      <c r="A547" s="7">
        <f t="shared" si="19"/>
        <v>82</v>
      </c>
      <c r="C547" s="7"/>
      <c r="D547" s="13"/>
      <c r="E547"/>
      <c r="F547"/>
      <c r="G547"/>
      <c r="J547" s="12"/>
      <c r="K547" s="12"/>
      <c r="L547" s="12"/>
      <c r="M547" s="12"/>
      <c r="N547" s="12"/>
      <c r="O547" s="12"/>
      <c r="P547" s="12"/>
      <c r="Q547" s="12"/>
      <c r="R547" s="12"/>
      <c r="S547" s="12"/>
      <c r="T547" s="12"/>
      <c r="U547" s="12"/>
      <c r="W547" s="11" t="str">
        <f t="shared" si="18"/>
        <v/>
      </c>
      <c r="X547" s="7"/>
    </row>
    <row r="548" spans="1:24" ht="14.5" x14ac:dyDescent="0.35">
      <c r="A548" s="7">
        <f t="shared" si="19"/>
        <v>83</v>
      </c>
      <c r="C548" s="7"/>
      <c r="D548" s="13"/>
      <c r="E548"/>
      <c r="F548"/>
      <c r="G548"/>
      <c r="J548" s="12"/>
      <c r="K548" s="12"/>
      <c r="L548" s="12"/>
      <c r="M548" s="12"/>
      <c r="N548" s="12"/>
      <c r="O548" s="12"/>
      <c r="P548" s="12"/>
      <c r="Q548" s="12"/>
      <c r="R548" s="12"/>
      <c r="S548" s="12"/>
      <c r="T548" s="12"/>
      <c r="U548" s="12"/>
      <c r="W548" s="11" t="str">
        <f t="shared" si="18"/>
        <v/>
      </c>
      <c r="X548" s="7"/>
    </row>
    <row r="549" spans="1:24" ht="14.5" x14ac:dyDescent="0.35">
      <c r="A549" s="7">
        <f t="shared" si="19"/>
        <v>84</v>
      </c>
      <c r="C549" s="7"/>
      <c r="D549" s="13"/>
      <c r="E549"/>
      <c r="F549"/>
      <c r="G549"/>
      <c r="J549" s="12"/>
      <c r="K549" s="12"/>
      <c r="L549" s="12"/>
      <c r="M549" s="12"/>
      <c r="N549" s="12"/>
      <c r="O549" s="12"/>
      <c r="P549" s="12"/>
      <c r="Q549" s="12"/>
      <c r="R549" s="12"/>
      <c r="S549" s="12"/>
      <c r="T549" s="12"/>
      <c r="U549" s="12"/>
      <c r="W549" s="11" t="str">
        <f t="shared" si="18"/>
        <v/>
      </c>
      <c r="X549" s="7"/>
    </row>
    <row r="550" spans="1:24" ht="14.5" x14ac:dyDescent="0.35">
      <c r="A550" s="7">
        <f t="shared" si="19"/>
        <v>85</v>
      </c>
      <c r="C550" s="7"/>
      <c r="D550" s="13"/>
      <c r="E550"/>
      <c r="F550"/>
      <c r="G550"/>
      <c r="J550" s="12"/>
      <c r="K550" s="12"/>
      <c r="L550" s="12"/>
      <c r="M550" s="12"/>
      <c r="N550" s="12"/>
      <c r="O550" s="12"/>
      <c r="P550" s="12"/>
      <c r="Q550" s="12"/>
      <c r="R550" s="12"/>
      <c r="S550" s="12"/>
      <c r="T550" s="12"/>
      <c r="U550" s="12"/>
      <c r="W550" s="11" t="str">
        <f t="shared" si="18"/>
        <v/>
      </c>
      <c r="X550" s="7"/>
    </row>
    <row r="551" spans="1:24" ht="14.5" x14ac:dyDescent="0.35">
      <c r="A551" s="7">
        <f t="shared" si="19"/>
        <v>86</v>
      </c>
      <c r="C551" s="7"/>
      <c r="D551" s="13"/>
      <c r="E551"/>
      <c r="F551"/>
      <c r="G551"/>
      <c r="J551" s="12"/>
      <c r="K551" s="12"/>
      <c r="L551" s="12"/>
      <c r="M551" s="12"/>
      <c r="N551" s="12"/>
      <c r="O551" s="12"/>
      <c r="P551" s="12"/>
      <c r="Q551" s="12"/>
      <c r="R551" s="12"/>
      <c r="S551" s="12"/>
      <c r="T551" s="12"/>
      <c r="U551" s="12"/>
      <c r="W551" s="11" t="str">
        <f t="shared" si="18"/>
        <v/>
      </c>
      <c r="X551" s="7"/>
    </row>
    <row r="552" spans="1:24" ht="14.5" x14ac:dyDescent="0.35">
      <c r="A552" s="7">
        <f t="shared" si="19"/>
        <v>87</v>
      </c>
      <c r="C552" s="7"/>
      <c r="D552" s="13"/>
      <c r="E552"/>
      <c r="F552"/>
      <c r="G552"/>
      <c r="J552" s="12"/>
      <c r="K552" s="12"/>
      <c r="L552" s="12"/>
      <c r="M552" s="12"/>
      <c r="N552" s="12"/>
      <c r="O552" s="12"/>
      <c r="P552" s="12"/>
      <c r="Q552" s="12"/>
      <c r="R552" s="12"/>
      <c r="S552" s="12"/>
      <c r="T552" s="12"/>
      <c r="U552" s="12"/>
      <c r="W552" s="11" t="str">
        <f t="shared" si="18"/>
        <v/>
      </c>
      <c r="X552" s="7"/>
    </row>
    <row r="553" spans="1:24" ht="14.5" x14ac:dyDescent="0.35">
      <c r="A553" s="7">
        <f t="shared" si="19"/>
        <v>88</v>
      </c>
      <c r="C553" s="7"/>
      <c r="D553" s="13"/>
      <c r="E553" s="13"/>
      <c r="F553" s="13"/>
      <c r="G553" s="13"/>
      <c r="J553" s="12"/>
      <c r="K553" s="12"/>
      <c r="L553" s="12"/>
      <c r="M553" s="12"/>
      <c r="N553" s="12"/>
      <c r="O553" s="12"/>
      <c r="P553" s="12"/>
      <c r="Q553" s="12"/>
      <c r="R553" s="12"/>
      <c r="S553" s="12"/>
      <c r="T553" s="12"/>
      <c r="U553" s="12"/>
      <c r="W553" s="11" t="str">
        <f t="shared" si="18"/>
        <v/>
      </c>
      <c r="X553" s="7"/>
    </row>
    <row r="554" spans="1:24" ht="14.5" x14ac:dyDescent="0.35">
      <c r="A554" s="7">
        <f t="shared" si="19"/>
        <v>89</v>
      </c>
      <c r="C554" s="7"/>
      <c r="D554" s="13"/>
      <c r="E554"/>
      <c r="F554"/>
      <c r="G554"/>
      <c r="J554" s="12"/>
      <c r="K554" s="12"/>
      <c r="L554" s="12"/>
      <c r="M554" s="12"/>
      <c r="N554" s="12"/>
      <c r="O554" s="12"/>
      <c r="P554" s="12"/>
      <c r="Q554" s="12"/>
      <c r="R554" s="12"/>
      <c r="S554" s="12"/>
      <c r="T554" s="12"/>
      <c r="U554" s="12"/>
      <c r="W554" s="11" t="str">
        <f t="shared" si="18"/>
        <v/>
      </c>
      <c r="X554" s="7"/>
    </row>
    <row r="555" spans="1:24" ht="14.5" x14ac:dyDescent="0.35">
      <c r="A555" s="7">
        <f t="shared" si="19"/>
        <v>90</v>
      </c>
      <c r="C555" s="7"/>
      <c r="D555" s="13"/>
      <c r="E555" s="13"/>
      <c r="F555" s="13"/>
      <c r="G555" s="13"/>
      <c r="J555" s="12"/>
      <c r="K555" s="12"/>
      <c r="L555" s="12"/>
      <c r="M555" s="12"/>
      <c r="N555" s="12"/>
      <c r="O555" s="12"/>
      <c r="P555" s="12"/>
      <c r="Q555" s="12"/>
      <c r="R555" s="12"/>
      <c r="S555" s="12"/>
      <c r="T555" s="12"/>
      <c r="U555" s="12"/>
      <c r="W555" s="11" t="str">
        <f t="shared" si="18"/>
        <v/>
      </c>
      <c r="X555" s="7"/>
    </row>
    <row r="556" spans="1:24" ht="14.5" x14ac:dyDescent="0.35">
      <c r="A556" s="7">
        <f t="shared" si="19"/>
        <v>91</v>
      </c>
      <c r="C556" s="7"/>
      <c r="D556" s="13"/>
      <c r="E556"/>
      <c r="F556"/>
      <c r="G556"/>
      <c r="J556" s="12"/>
      <c r="K556" s="12"/>
      <c r="L556" s="12"/>
      <c r="M556" s="12"/>
      <c r="N556" s="12"/>
      <c r="O556" s="12"/>
      <c r="P556" s="12"/>
      <c r="Q556" s="12"/>
      <c r="R556" s="12"/>
      <c r="S556" s="12"/>
      <c r="T556" s="12"/>
      <c r="U556" s="12"/>
      <c r="W556" s="11" t="str">
        <f t="shared" si="18"/>
        <v/>
      </c>
      <c r="X556" s="7"/>
    </row>
    <row r="557" spans="1:24" ht="14.5" x14ac:dyDescent="0.35">
      <c r="A557" s="7">
        <f t="shared" si="19"/>
        <v>92</v>
      </c>
      <c r="C557" s="7"/>
      <c r="D557" s="13"/>
      <c r="E557" s="13"/>
      <c r="F557" s="13"/>
      <c r="G557" s="13"/>
      <c r="J557" s="12"/>
      <c r="K557" s="12"/>
      <c r="L557" s="12"/>
      <c r="M557" s="12"/>
      <c r="N557" s="12"/>
      <c r="O557" s="12"/>
      <c r="P557" s="12"/>
      <c r="Q557" s="12"/>
      <c r="R557" s="12"/>
      <c r="S557" s="12"/>
      <c r="T557" s="12"/>
      <c r="U557" s="12"/>
      <c r="W557" s="11" t="str">
        <f t="shared" si="18"/>
        <v/>
      </c>
      <c r="X557" s="7"/>
    </row>
    <row r="558" spans="1:24" ht="14.5" x14ac:dyDescent="0.35">
      <c r="A558" s="7">
        <f t="shared" si="19"/>
        <v>93</v>
      </c>
      <c r="C558" s="7"/>
      <c r="D558" s="13"/>
      <c r="E558"/>
      <c r="F558"/>
      <c r="G558"/>
      <c r="J558" s="12"/>
      <c r="K558" s="12"/>
      <c r="L558" s="12"/>
      <c r="M558" s="12"/>
      <c r="N558" s="12"/>
      <c r="O558" s="12"/>
      <c r="P558" s="12"/>
      <c r="Q558" s="12"/>
      <c r="R558" s="12"/>
      <c r="S558" s="12"/>
      <c r="T558" s="12"/>
      <c r="U558" s="12"/>
      <c r="W558" s="11" t="str">
        <f t="shared" si="18"/>
        <v/>
      </c>
      <c r="X558" s="7"/>
    </row>
    <row r="559" spans="1:24" ht="14.5" x14ac:dyDescent="0.35">
      <c r="A559" s="7">
        <f t="shared" si="19"/>
        <v>94</v>
      </c>
      <c r="C559" s="7"/>
      <c r="D559" s="13"/>
      <c r="E559"/>
      <c r="F559"/>
      <c r="G559"/>
      <c r="J559" s="12"/>
      <c r="K559" s="12"/>
      <c r="L559" s="12"/>
      <c r="M559" s="12"/>
      <c r="N559" s="12"/>
      <c r="O559" s="12"/>
      <c r="P559" s="12"/>
      <c r="Q559" s="12"/>
      <c r="R559" s="12"/>
      <c r="S559" s="12"/>
      <c r="T559" s="12"/>
      <c r="U559" s="12"/>
      <c r="W559" s="11" t="str">
        <f t="shared" si="18"/>
        <v/>
      </c>
      <c r="X559" s="7"/>
    </row>
    <row r="560" spans="1:24" ht="14.5" x14ac:dyDescent="0.35">
      <c r="A560" s="7">
        <f t="shared" si="19"/>
        <v>95</v>
      </c>
      <c r="C560" s="7"/>
      <c r="D560" s="13"/>
      <c r="E560"/>
      <c r="F560"/>
      <c r="G560"/>
      <c r="J560" s="12"/>
      <c r="K560" s="12"/>
      <c r="L560" s="12"/>
      <c r="M560" s="12"/>
      <c r="N560" s="12"/>
      <c r="O560" s="12"/>
      <c r="P560" s="12"/>
      <c r="Q560" s="12"/>
      <c r="R560" s="12"/>
      <c r="S560" s="12"/>
      <c r="T560" s="12"/>
      <c r="U560" s="12"/>
      <c r="W560" s="11" t="str">
        <f t="shared" si="18"/>
        <v/>
      </c>
      <c r="X560" s="7"/>
    </row>
    <row r="561" spans="1:24" ht="14.5" x14ac:dyDescent="0.35">
      <c r="A561" s="7">
        <f t="shared" si="19"/>
        <v>96</v>
      </c>
      <c r="C561" s="7"/>
      <c r="D561" s="13"/>
      <c r="E561"/>
      <c r="F561"/>
      <c r="G561"/>
      <c r="J561" s="12"/>
      <c r="K561" s="12"/>
      <c r="L561" s="12"/>
      <c r="M561" s="12"/>
      <c r="N561" s="12"/>
      <c r="O561" s="12"/>
      <c r="P561" s="12"/>
      <c r="Q561" s="12"/>
      <c r="R561" s="12"/>
      <c r="S561" s="12"/>
      <c r="T561" s="12"/>
      <c r="U561" s="12"/>
      <c r="W561" s="11" t="str">
        <f t="shared" si="18"/>
        <v/>
      </c>
      <c r="X561" s="7"/>
    </row>
    <row r="562" spans="1:24" ht="14.5" x14ac:dyDescent="0.35">
      <c r="A562" s="7">
        <f t="shared" si="19"/>
        <v>97</v>
      </c>
      <c r="C562" s="7"/>
      <c r="D562" s="13"/>
      <c r="E562" s="13"/>
      <c r="F562" s="13"/>
      <c r="G562" s="13"/>
      <c r="J562" s="12"/>
      <c r="K562" s="12"/>
      <c r="L562" s="12"/>
      <c r="M562" s="12"/>
      <c r="N562" s="12"/>
      <c r="O562" s="12"/>
      <c r="P562" s="12"/>
      <c r="Q562" s="12"/>
      <c r="R562" s="12"/>
      <c r="S562" s="12"/>
      <c r="T562" s="12"/>
      <c r="U562" s="12"/>
      <c r="W562" s="11" t="str">
        <f t="shared" ref="W562:W601" si="20">IFERROR((SUM(J562:U562)/COUNTA(J562:U562))*12+V562,"")</f>
        <v/>
      </c>
      <c r="X562" s="7"/>
    </row>
    <row r="563" spans="1:24" ht="14.5" x14ac:dyDescent="0.35">
      <c r="A563" s="7">
        <f t="shared" ref="A563:A601" si="21">A562+1</f>
        <v>98</v>
      </c>
      <c r="C563" s="7"/>
      <c r="D563" s="13"/>
      <c r="E563"/>
      <c r="F563"/>
      <c r="G563"/>
      <c r="J563" s="12"/>
      <c r="K563" s="12"/>
      <c r="L563" s="12"/>
      <c r="M563" s="12"/>
      <c r="N563" s="12"/>
      <c r="O563" s="12"/>
      <c r="P563" s="12"/>
      <c r="Q563" s="12"/>
      <c r="R563" s="12"/>
      <c r="S563" s="12"/>
      <c r="T563" s="12"/>
      <c r="U563" s="12"/>
      <c r="W563" s="11" t="str">
        <f t="shared" si="20"/>
        <v/>
      </c>
      <c r="X563" s="7"/>
    </row>
    <row r="564" spans="1:24" ht="14.5" x14ac:dyDescent="0.35">
      <c r="A564" s="7">
        <f t="shared" si="21"/>
        <v>99</v>
      </c>
      <c r="C564" s="7"/>
      <c r="D564" s="13"/>
      <c r="E564" s="13"/>
      <c r="F564" s="13"/>
      <c r="G564" s="13"/>
      <c r="J564" s="12"/>
      <c r="K564" s="12"/>
      <c r="L564" s="12"/>
      <c r="M564" s="12"/>
      <c r="N564" s="12"/>
      <c r="O564" s="12"/>
      <c r="P564" s="12"/>
      <c r="Q564" s="12"/>
      <c r="R564" s="12"/>
      <c r="S564" s="12"/>
      <c r="T564" s="12"/>
      <c r="U564" s="12"/>
      <c r="W564" s="11" t="str">
        <f t="shared" si="20"/>
        <v/>
      </c>
      <c r="X564" s="7"/>
    </row>
    <row r="565" spans="1:24" ht="14.5" x14ac:dyDescent="0.35">
      <c r="A565" s="7">
        <f t="shared" si="21"/>
        <v>100</v>
      </c>
      <c r="C565" s="7"/>
      <c r="D565" s="13"/>
      <c r="E565"/>
      <c r="F565"/>
      <c r="G565"/>
      <c r="J565" s="12"/>
      <c r="K565" s="12"/>
      <c r="L565" s="12"/>
      <c r="M565" s="12"/>
      <c r="N565" s="12"/>
      <c r="O565" s="12"/>
      <c r="P565" s="12"/>
      <c r="Q565" s="12"/>
      <c r="R565" s="12"/>
      <c r="S565" s="12"/>
      <c r="T565" s="12"/>
      <c r="U565" s="12"/>
      <c r="W565" s="11" t="str">
        <f t="shared" si="20"/>
        <v/>
      </c>
      <c r="X565" s="7"/>
    </row>
    <row r="566" spans="1:24" ht="14.5" x14ac:dyDescent="0.35">
      <c r="A566" s="7">
        <f t="shared" si="21"/>
        <v>101</v>
      </c>
      <c r="C566" s="7"/>
      <c r="D566" s="13"/>
      <c r="E566"/>
      <c r="F566"/>
      <c r="G566"/>
      <c r="J566" s="12"/>
      <c r="K566" s="12"/>
      <c r="L566" s="12"/>
      <c r="M566" s="12"/>
      <c r="N566" s="12"/>
      <c r="O566" s="12"/>
      <c r="P566" s="12"/>
      <c r="Q566" s="12"/>
      <c r="R566" s="12"/>
      <c r="S566" s="12"/>
      <c r="T566" s="12"/>
      <c r="U566" s="12"/>
      <c r="W566" s="11" t="str">
        <f t="shared" si="20"/>
        <v/>
      </c>
      <c r="X566" s="7"/>
    </row>
    <row r="567" spans="1:24" ht="14.5" x14ac:dyDescent="0.35">
      <c r="A567" s="7">
        <f t="shared" si="21"/>
        <v>102</v>
      </c>
      <c r="C567" s="7"/>
      <c r="D567" s="13"/>
      <c r="E567" s="13"/>
      <c r="F567" s="13"/>
      <c r="G567" s="13"/>
      <c r="J567" s="12"/>
      <c r="K567" s="12"/>
      <c r="L567" s="12"/>
      <c r="M567" s="12"/>
      <c r="N567" s="12"/>
      <c r="O567" s="12"/>
      <c r="P567" s="12"/>
      <c r="Q567" s="12"/>
      <c r="R567" s="12"/>
      <c r="S567" s="12"/>
      <c r="T567" s="12"/>
      <c r="U567" s="12"/>
      <c r="W567" s="11" t="str">
        <f t="shared" si="20"/>
        <v/>
      </c>
      <c r="X567" s="7"/>
    </row>
    <row r="568" spans="1:24" ht="14.5" x14ac:dyDescent="0.35">
      <c r="A568" s="7">
        <f t="shared" si="21"/>
        <v>103</v>
      </c>
      <c r="C568" s="7"/>
      <c r="D568" s="13"/>
      <c r="E568"/>
      <c r="F568"/>
      <c r="G568"/>
      <c r="J568" s="12"/>
      <c r="K568" s="12"/>
      <c r="L568" s="12"/>
      <c r="M568" s="12"/>
      <c r="N568" s="12"/>
      <c r="O568" s="12"/>
      <c r="P568" s="12"/>
      <c r="Q568" s="12"/>
      <c r="R568" s="12"/>
      <c r="S568" s="12"/>
      <c r="T568" s="12"/>
      <c r="U568" s="12"/>
      <c r="W568" s="11" t="str">
        <f t="shared" si="20"/>
        <v/>
      </c>
      <c r="X568" s="7"/>
    </row>
    <row r="569" spans="1:24" ht="14.5" x14ac:dyDescent="0.35">
      <c r="A569" s="7">
        <f t="shared" si="21"/>
        <v>104</v>
      </c>
      <c r="C569" s="7"/>
      <c r="D569" s="13"/>
      <c r="E569"/>
      <c r="F569"/>
      <c r="G569"/>
      <c r="J569" s="12"/>
      <c r="K569" s="12"/>
      <c r="L569" s="12"/>
      <c r="M569" s="12"/>
      <c r="N569" s="12"/>
      <c r="O569" s="12"/>
      <c r="P569" s="12"/>
      <c r="Q569" s="12"/>
      <c r="R569" s="12"/>
      <c r="S569" s="12"/>
      <c r="T569" s="12"/>
      <c r="U569" s="12"/>
      <c r="W569" s="11" t="str">
        <f t="shared" si="20"/>
        <v/>
      </c>
      <c r="X569" s="7"/>
    </row>
    <row r="570" spans="1:24" ht="14.5" x14ac:dyDescent="0.35">
      <c r="A570" s="7">
        <f t="shared" si="21"/>
        <v>105</v>
      </c>
      <c r="C570" s="7"/>
      <c r="D570" s="13"/>
      <c r="E570" s="13"/>
      <c r="F570" s="13"/>
      <c r="G570" s="13"/>
      <c r="J570" s="12"/>
      <c r="K570" s="12"/>
      <c r="L570" s="12"/>
      <c r="M570" s="12"/>
      <c r="N570" s="12"/>
      <c r="O570" s="12"/>
      <c r="P570" s="12"/>
      <c r="Q570" s="12"/>
      <c r="R570" s="12"/>
      <c r="S570" s="12"/>
      <c r="T570" s="12"/>
      <c r="U570" s="12"/>
      <c r="W570" s="11" t="str">
        <f t="shared" si="20"/>
        <v/>
      </c>
      <c r="X570" s="7"/>
    </row>
    <row r="571" spans="1:24" ht="14.5" x14ac:dyDescent="0.35">
      <c r="A571" s="7">
        <f t="shared" si="21"/>
        <v>106</v>
      </c>
      <c r="C571" s="7"/>
      <c r="D571" s="13"/>
      <c r="E571"/>
      <c r="F571"/>
      <c r="G571"/>
      <c r="J571" s="12"/>
      <c r="K571" s="12"/>
      <c r="L571" s="12"/>
      <c r="M571" s="12"/>
      <c r="N571" s="12"/>
      <c r="O571" s="12"/>
      <c r="P571" s="12"/>
      <c r="Q571" s="12"/>
      <c r="R571" s="12"/>
      <c r="S571" s="12"/>
      <c r="T571" s="12"/>
      <c r="U571" s="12"/>
      <c r="W571" s="11" t="str">
        <f t="shared" si="20"/>
        <v/>
      </c>
      <c r="X571" s="7"/>
    </row>
    <row r="572" spans="1:24" ht="14.5" x14ac:dyDescent="0.35">
      <c r="A572" s="7">
        <f t="shared" si="21"/>
        <v>107</v>
      </c>
      <c r="C572" s="7"/>
      <c r="D572" s="13"/>
      <c r="E572"/>
      <c r="F572"/>
      <c r="G572"/>
      <c r="J572" s="12"/>
      <c r="K572" s="12"/>
      <c r="L572" s="12"/>
      <c r="M572" s="12"/>
      <c r="N572" s="12"/>
      <c r="O572" s="12"/>
      <c r="P572" s="12"/>
      <c r="Q572" s="12"/>
      <c r="R572" s="12"/>
      <c r="S572" s="12"/>
      <c r="T572" s="12"/>
      <c r="U572" s="12"/>
      <c r="W572" s="11" t="str">
        <f t="shared" si="20"/>
        <v/>
      </c>
      <c r="X572" s="7"/>
    </row>
    <row r="573" spans="1:24" ht="14.5" x14ac:dyDescent="0.25">
      <c r="A573" s="7">
        <f t="shared" si="21"/>
        <v>108</v>
      </c>
      <c r="C573" s="7"/>
      <c r="D573" s="14"/>
      <c r="J573" s="12"/>
      <c r="K573" s="12"/>
      <c r="L573" s="12"/>
      <c r="M573" s="12"/>
      <c r="N573" s="12"/>
      <c r="O573" s="12"/>
      <c r="P573" s="12"/>
      <c r="Q573" s="12"/>
      <c r="R573" s="12"/>
      <c r="S573" s="12"/>
      <c r="T573" s="12"/>
      <c r="U573" s="12"/>
      <c r="W573" s="11" t="str">
        <f t="shared" si="20"/>
        <v/>
      </c>
      <c r="X573" s="7"/>
    </row>
    <row r="574" spans="1:24" ht="14.5" x14ac:dyDescent="0.35">
      <c r="A574" s="7">
        <f t="shared" si="21"/>
        <v>109</v>
      </c>
      <c r="C574" s="7"/>
      <c r="D574" s="13"/>
      <c r="E574" s="13"/>
      <c r="F574" s="13"/>
      <c r="G574" s="13"/>
      <c r="J574" s="12"/>
      <c r="K574" s="12"/>
      <c r="L574" s="12"/>
      <c r="M574" s="12"/>
      <c r="N574" s="12"/>
      <c r="O574" s="12"/>
      <c r="P574" s="12"/>
      <c r="Q574" s="12"/>
      <c r="R574" s="12"/>
      <c r="S574" s="12"/>
      <c r="T574" s="12"/>
      <c r="U574" s="12"/>
      <c r="W574" s="11" t="str">
        <f t="shared" si="20"/>
        <v/>
      </c>
      <c r="X574" s="7"/>
    </row>
    <row r="575" spans="1:24" ht="14.5" x14ac:dyDescent="0.35">
      <c r="A575" s="7">
        <f t="shared" si="21"/>
        <v>110</v>
      </c>
      <c r="C575" s="7"/>
      <c r="D575" s="13"/>
      <c r="E575" s="13"/>
      <c r="F575" s="13"/>
      <c r="G575" s="13"/>
      <c r="J575" s="12"/>
      <c r="K575" s="12"/>
      <c r="L575" s="12"/>
      <c r="M575" s="12"/>
      <c r="N575" s="12"/>
      <c r="O575" s="12"/>
      <c r="P575" s="12"/>
      <c r="Q575" s="12"/>
      <c r="R575" s="12"/>
      <c r="S575" s="12"/>
      <c r="T575" s="12"/>
      <c r="U575" s="12"/>
      <c r="W575" s="11" t="str">
        <f t="shared" si="20"/>
        <v/>
      </c>
      <c r="X575" s="7"/>
    </row>
    <row r="576" spans="1:24" ht="14.5" x14ac:dyDescent="0.35">
      <c r="A576" s="7">
        <f t="shared" si="21"/>
        <v>111</v>
      </c>
      <c r="C576" s="7"/>
      <c r="D576" s="13"/>
      <c r="E576" s="13"/>
      <c r="F576" s="13"/>
      <c r="G576" s="13"/>
      <c r="J576" s="12"/>
      <c r="K576" s="12"/>
      <c r="L576" s="12"/>
      <c r="M576" s="12"/>
      <c r="N576" s="12"/>
      <c r="O576" s="12"/>
      <c r="P576" s="12"/>
      <c r="Q576" s="12"/>
      <c r="R576" s="12"/>
      <c r="S576" s="12"/>
      <c r="T576" s="12"/>
      <c r="U576" s="12"/>
      <c r="W576" s="11" t="str">
        <f t="shared" si="20"/>
        <v/>
      </c>
      <c r="X576" s="7"/>
    </row>
    <row r="577" spans="1:24" ht="14.5" x14ac:dyDescent="0.35">
      <c r="A577" s="7">
        <f t="shared" si="21"/>
        <v>112</v>
      </c>
      <c r="C577" s="7"/>
      <c r="D577" s="13"/>
      <c r="E577" s="13"/>
      <c r="F577" s="13"/>
      <c r="G577" s="13"/>
      <c r="J577" s="12"/>
      <c r="K577" s="12"/>
      <c r="L577" s="12"/>
      <c r="M577" s="12"/>
      <c r="N577" s="12"/>
      <c r="O577" s="12"/>
      <c r="P577" s="12"/>
      <c r="Q577" s="12"/>
      <c r="R577" s="12"/>
      <c r="S577" s="12"/>
      <c r="T577" s="12"/>
      <c r="U577" s="12"/>
      <c r="W577" s="11" t="str">
        <f t="shared" si="20"/>
        <v/>
      </c>
      <c r="X577" s="7"/>
    </row>
    <row r="578" spans="1:24" ht="14.5" x14ac:dyDescent="0.35">
      <c r="A578" s="7">
        <f t="shared" si="21"/>
        <v>113</v>
      </c>
      <c r="C578" s="7"/>
      <c r="D578" s="13"/>
      <c r="E578" s="13"/>
      <c r="F578" s="13"/>
      <c r="G578" s="13"/>
      <c r="J578" s="12"/>
      <c r="K578" s="12"/>
      <c r="L578" s="12"/>
      <c r="M578" s="12"/>
      <c r="N578" s="12"/>
      <c r="O578" s="12"/>
      <c r="P578" s="12"/>
      <c r="Q578" s="12"/>
      <c r="R578" s="12"/>
      <c r="S578" s="12"/>
      <c r="T578" s="12"/>
      <c r="U578" s="12"/>
      <c r="W578" s="11" t="str">
        <f t="shared" si="20"/>
        <v/>
      </c>
      <c r="X578" s="7"/>
    </row>
    <row r="579" spans="1:24" ht="14.5" x14ac:dyDescent="0.35">
      <c r="A579" s="7">
        <f t="shared" si="21"/>
        <v>114</v>
      </c>
      <c r="C579" s="7"/>
      <c r="D579" s="13"/>
      <c r="E579"/>
      <c r="F579"/>
      <c r="G579"/>
      <c r="J579" s="12"/>
      <c r="K579" s="12"/>
      <c r="L579" s="12"/>
      <c r="M579" s="12"/>
      <c r="N579" s="12"/>
      <c r="O579" s="12"/>
      <c r="P579" s="12"/>
      <c r="Q579" s="12"/>
      <c r="R579" s="12"/>
      <c r="S579" s="12"/>
      <c r="T579" s="12"/>
      <c r="U579" s="12"/>
      <c r="W579" s="11" t="str">
        <f t="shared" si="20"/>
        <v/>
      </c>
      <c r="X579" s="7"/>
    </row>
    <row r="580" spans="1:24" ht="14.5" x14ac:dyDescent="0.35">
      <c r="A580" s="7">
        <f t="shared" si="21"/>
        <v>115</v>
      </c>
      <c r="C580" s="7"/>
      <c r="D580" s="13"/>
      <c r="E580"/>
      <c r="F580"/>
      <c r="G580"/>
      <c r="J580" s="12"/>
      <c r="K580" s="12"/>
      <c r="L580" s="12"/>
      <c r="M580" s="12"/>
      <c r="N580" s="12"/>
      <c r="O580" s="12"/>
      <c r="P580" s="12"/>
      <c r="Q580" s="12"/>
      <c r="R580" s="12"/>
      <c r="S580" s="12"/>
      <c r="T580" s="12"/>
      <c r="U580" s="12"/>
      <c r="W580" s="11" t="str">
        <f t="shared" si="20"/>
        <v/>
      </c>
      <c r="X580" s="7"/>
    </row>
    <row r="581" spans="1:24" ht="14.5" x14ac:dyDescent="0.35">
      <c r="A581" s="7">
        <f t="shared" si="21"/>
        <v>116</v>
      </c>
      <c r="C581" s="7"/>
      <c r="D581" s="13"/>
      <c r="E581"/>
      <c r="F581"/>
      <c r="G581"/>
      <c r="J581" s="12"/>
      <c r="K581" s="12"/>
      <c r="L581" s="12"/>
      <c r="M581" s="12"/>
      <c r="N581" s="12"/>
      <c r="O581" s="12"/>
      <c r="P581" s="12"/>
      <c r="Q581" s="12"/>
      <c r="R581" s="12"/>
      <c r="S581" s="12"/>
      <c r="T581" s="12"/>
      <c r="U581" s="12"/>
      <c r="W581" s="11" t="str">
        <f t="shared" si="20"/>
        <v/>
      </c>
      <c r="X581" s="7"/>
    </row>
    <row r="582" spans="1:24" ht="14.5" x14ac:dyDescent="0.35">
      <c r="A582" s="7">
        <f t="shared" si="21"/>
        <v>117</v>
      </c>
      <c r="C582" s="7"/>
      <c r="D582" s="13"/>
      <c r="E582"/>
      <c r="F582"/>
      <c r="G582"/>
      <c r="J582" s="12"/>
      <c r="K582" s="12"/>
      <c r="L582" s="12"/>
      <c r="M582" s="12"/>
      <c r="N582" s="12"/>
      <c r="O582" s="12"/>
      <c r="P582" s="12"/>
      <c r="Q582" s="12"/>
      <c r="R582" s="12"/>
      <c r="S582" s="12"/>
      <c r="T582" s="12"/>
      <c r="U582" s="12"/>
      <c r="W582" s="11" t="str">
        <f t="shared" si="20"/>
        <v/>
      </c>
      <c r="X582" s="7"/>
    </row>
    <row r="583" spans="1:24" ht="14.5" x14ac:dyDescent="0.35">
      <c r="A583" s="7">
        <f t="shared" si="21"/>
        <v>118</v>
      </c>
      <c r="C583" s="7"/>
      <c r="D583" s="13"/>
      <c r="E583"/>
      <c r="F583"/>
      <c r="G583"/>
      <c r="J583" s="12"/>
      <c r="K583" s="12"/>
      <c r="L583" s="12"/>
      <c r="M583" s="12"/>
      <c r="N583" s="12"/>
      <c r="O583" s="12"/>
      <c r="P583" s="12"/>
      <c r="Q583" s="12"/>
      <c r="R583" s="12"/>
      <c r="S583" s="12"/>
      <c r="T583" s="12"/>
      <c r="U583" s="12"/>
      <c r="W583" s="11" t="str">
        <f t="shared" si="20"/>
        <v/>
      </c>
      <c r="X583" s="7"/>
    </row>
    <row r="584" spans="1:24" ht="14.5" x14ac:dyDescent="0.35">
      <c r="A584" s="7">
        <f t="shared" si="21"/>
        <v>119</v>
      </c>
      <c r="C584" s="7"/>
      <c r="D584" s="13"/>
      <c r="E584"/>
      <c r="F584"/>
      <c r="G584"/>
      <c r="J584" s="12"/>
      <c r="K584" s="12"/>
      <c r="L584" s="12"/>
      <c r="M584" s="12"/>
      <c r="N584" s="12"/>
      <c r="O584" s="12"/>
      <c r="P584" s="12"/>
      <c r="Q584" s="12"/>
      <c r="R584" s="12"/>
      <c r="S584" s="12"/>
      <c r="T584" s="12"/>
      <c r="U584" s="12"/>
      <c r="W584" s="11" t="str">
        <f t="shared" si="20"/>
        <v/>
      </c>
      <c r="X584" s="7"/>
    </row>
    <row r="585" spans="1:24" ht="14.5" x14ac:dyDescent="0.35">
      <c r="A585" s="7">
        <f t="shared" si="21"/>
        <v>120</v>
      </c>
      <c r="C585" s="7"/>
      <c r="D585" s="13"/>
      <c r="E585"/>
      <c r="F585"/>
      <c r="G585"/>
      <c r="J585" s="12"/>
      <c r="K585" s="12"/>
      <c r="L585" s="12"/>
      <c r="M585" s="12"/>
      <c r="N585" s="12"/>
      <c r="O585" s="12"/>
      <c r="P585" s="12"/>
      <c r="Q585" s="12"/>
      <c r="R585" s="12"/>
      <c r="S585" s="12"/>
      <c r="T585" s="12"/>
      <c r="U585" s="12"/>
      <c r="W585" s="11" t="str">
        <f t="shared" si="20"/>
        <v/>
      </c>
      <c r="X585" s="7"/>
    </row>
    <row r="586" spans="1:24" ht="14.5" x14ac:dyDescent="0.35">
      <c r="A586" s="7">
        <f t="shared" si="21"/>
        <v>121</v>
      </c>
      <c r="C586" s="7"/>
      <c r="D586" s="13"/>
      <c r="E586" s="13"/>
      <c r="F586" s="13"/>
      <c r="G586" s="13"/>
      <c r="J586" s="12"/>
      <c r="K586" s="12"/>
      <c r="L586" s="12"/>
      <c r="M586" s="12"/>
      <c r="N586" s="12"/>
      <c r="O586" s="12"/>
      <c r="P586" s="12"/>
      <c r="Q586" s="12"/>
      <c r="R586" s="12"/>
      <c r="S586" s="12"/>
      <c r="T586" s="12"/>
      <c r="U586" s="12"/>
      <c r="W586" s="11" t="str">
        <f t="shared" si="20"/>
        <v/>
      </c>
      <c r="X586" s="7"/>
    </row>
    <row r="587" spans="1:24" ht="14.5" x14ac:dyDescent="0.35">
      <c r="A587" s="7">
        <f t="shared" si="21"/>
        <v>122</v>
      </c>
      <c r="C587" s="7"/>
      <c r="D587" s="13"/>
      <c r="E587"/>
      <c r="F587"/>
      <c r="G587"/>
      <c r="J587" s="12"/>
      <c r="K587" s="12"/>
      <c r="L587" s="12"/>
      <c r="M587" s="12"/>
      <c r="N587" s="12"/>
      <c r="O587" s="12"/>
      <c r="P587" s="12"/>
      <c r="Q587" s="12"/>
      <c r="R587" s="12"/>
      <c r="S587" s="12"/>
      <c r="T587" s="12"/>
      <c r="U587" s="12"/>
      <c r="W587" s="11" t="str">
        <f t="shared" si="20"/>
        <v/>
      </c>
      <c r="X587" s="7"/>
    </row>
    <row r="588" spans="1:24" ht="14.5" x14ac:dyDescent="0.35">
      <c r="A588" s="7">
        <f t="shared" si="21"/>
        <v>123</v>
      </c>
      <c r="C588" s="7"/>
      <c r="D588" s="13"/>
      <c r="E588"/>
      <c r="F588"/>
      <c r="G588"/>
      <c r="J588" s="12"/>
      <c r="K588" s="12"/>
      <c r="L588" s="12"/>
      <c r="M588" s="12"/>
      <c r="N588" s="12"/>
      <c r="O588" s="12"/>
      <c r="P588" s="12"/>
      <c r="Q588" s="12"/>
      <c r="R588" s="12"/>
      <c r="S588" s="12"/>
      <c r="T588" s="12"/>
      <c r="U588" s="12"/>
      <c r="W588" s="11" t="str">
        <f t="shared" si="20"/>
        <v/>
      </c>
      <c r="X588" s="7"/>
    </row>
    <row r="589" spans="1:24" ht="14.5" x14ac:dyDescent="0.35">
      <c r="A589" s="7">
        <f t="shared" si="21"/>
        <v>124</v>
      </c>
      <c r="C589" s="7"/>
      <c r="D589" s="13"/>
      <c r="E589"/>
      <c r="F589"/>
      <c r="G589"/>
      <c r="J589" s="12"/>
      <c r="K589" s="12"/>
      <c r="L589" s="12"/>
      <c r="M589" s="12"/>
      <c r="N589" s="12"/>
      <c r="O589" s="12"/>
      <c r="P589" s="12"/>
      <c r="Q589" s="12"/>
      <c r="R589" s="12"/>
      <c r="S589" s="12"/>
      <c r="T589" s="12"/>
      <c r="U589" s="12"/>
      <c r="W589" s="11" t="str">
        <f t="shared" si="20"/>
        <v/>
      </c>
      <c r="X589" s="7"/>
    </row>
    <row r="590" spans="1:24" ht="14.5" x14ac:dyDescent="0.35">
      <c r="A590" s="7">
        <f t="shared" si="21"/>
        <v>125</v>
      </c>
      <c r="C590" s="7"/>
      <c r="D590" s="13"/>
      <c r="E590"/>
      <c r="F590"/>
      <c r="G590"/>
      <c r="J590" s="12"/>
      <c r="K590" s="12"/>
      <c r="L590" s="12"/>
      <c r="M590" s="12"/>
      <c r="N590" s="12"/>
      <c r="O590" s="12"/>
      <c r="P590" s="12"/>
      <c r="Q590" s="12"/>
      <c r="R590" s="12"/>
      <c r="S590" s="12"/>
      <c r="T590" s="12"/>
      <c r="U590" s="12"/>
      <c r="W590" s="11" t="str">
        <f t="shared" si="20"/>
        <v/>
      </c>
      <c r="X590" s="7"/>
    </row>
    <row r="591" spans="1:24" ht="14.5" x14ac:dyDescent="0.35">
      <c r="A591" s="7">
        <f t="shared" si="21"/>
        <v>126</v>
      </c>
      <c r="C591" s="7"/>
      <c r="D591" s="13"/>
      <c r="E591"/>
      <c r="F591"/>
      <c r="G591"/>
      <c r="J591" s="12"/>
      <c r="K591" s="12"/>
      <c r="L591" s="12"/>
      <c r="M591" s="12"/>
      <c r="N591" s="12"/>
      <c r="O591" s="12"/>
      <c r="P591" s="12"/>
      <c r="Q591" s="12"/>
      <c r="R591" s="12"/>
      <c r="S591" s="12"/>
      <c r="T591" s="12"/>
      <c r="U591" s="12"/>
      <c r="W591" s="11" t="str">
        <f t="shared" si="20"/>
        <v/>
      </c>
      <c r="X591" s="7"/>
    </row>
    <row r="592" spans="1:24" ht="14.5" x14ac:dyDescent="0.35">
      <c r="A592" s="7">
        <f t="shared" si="21"/>
        <v>127</v>
      </c>
      <c r="C592" s="7"/>
      <c r="D592" s="13"/>
      <c r="E592" s="13"/>
      <c r="F592" s="13"/>
      <c r="G592" s="13"/>
      <c r="J592" s="12"/>
      <c r="K592" s="12"/>
      <c r="L592" s="12"/>
      <c r="M592" s="12"/>
      <c r="N592" s="12"/>
      <c r="O592" s="12"/>
      <c r="P592" s="12"/>
      <c r="Q592" s="12"/>
      <c r="R592" s="12"/>
      <c r="S592" s="12"/>
      <c r="T592" s="12"/>
      <c r="U592" s="12"/>
      <c r="W592" s="11" t="str">
        <f t="shared" si="20"/>
        <v/>
      </c>
      <c r="X592" s="7"/>
    </row>
    <row r="593" spans="1:26" ht="14.5" x14ac:dyDescent="0.35">
      <c r="A593" s="7">
        <f t="shared" si="21"/>
        <v>128</v>
      </c>
      <c r="C593" s="7"/>
      <c r="D593" s="13"/>
      <c r="E593"/>
      <c r="F593"/>
      <c r="G593"/>
      <c r="J593" s="12"/>
      <c r="K593" s="12"/>
      <c r="L593" s="12"/>
      <c r="M593" s="12"/>
      <c r="N593" s="12"/>
      <c r="O593" s="12"/>
      <c r="P593" s="12"/>
      <c r="Q593" s="12"/>
      <c r="R593" s="12"/>
      <c r="S593" s="12"/>
      <c r="T593" s="12"/>
      <c r="U593" s="12"/>
      <c r="W593" s="11" t="str">
        <f t="shared" si="20"/>
        <v/>
      </c>
      <c r="X593" s="7"/>
    </row>
    <row r="594" spans="1:26" ht="14.5" x14ac:dyDescent="0.35">
      <c r="A594" s="7">
        <f t="shared" si="21"/>
        <v>129</v>
      </c>
      <c r="C594" s="7"/>
      <c r="D594" s="13"/>
      <c r="E594"/>
      <c r="F594"/>
      <c r="G594"/>
      <c r="J594" s="12"/>
      <c r="K594" s="12"/>
      <c r="L594" s="12"/>
      <c r="M594" s="12"/>
      <c r="N594" s="12"/>
      <c r="O594" s="12"/>
      <c r="P594" s="12"/>
      <c r="Q594" s="12"/>
      <c r="R594" s="12"/>
      <c r="S594" s="12"/>
      <c r="T594" s="12"/>
      <c r="U594" s="12"/>
      <c r="W594" s="11" t="str">
        <f t="shared" si="20"/>
        <v/>
      </c>
      <c r="X594" s="7"/>
    </row>
    <row r="595" spans="1:26" ht="14.5" x14ac:dyDescent="0.35">
      <c r="A595" s="7">
        <f t="shared" si="21"/>
        <v>130</v>
      </c>
      <c r="C595" s="7"/>
      <c r="D595" s="13"/>
      <c r="E595"/>
      <c r="F595"/>
      <c r="G595"/>
      <c r="J595" s="12"/>
      <c r="K595" s="12"/>
      <c r="L595" s="12"/>
      <c r="M595" s="12"/>
      <c r="N595" s="12"/>
      <c r="O595" s="12"/>
      <c r="P595" s="12"/>
      <c r="Q595" s="12"/>
      <c r="R595" s="12"/>
      <c r="S595" s="12"/>
      <c r="T595" s="12"/>
      <c r="U595" s="12"/>
      <c r="W595" s="11" t="str">
        <f t="shared" si="20"/>
        <v/>
      </c>
      <c r="X595" s="7"/>
    </row>
    <row r="596" spans="1:26" ht="14.5" x14ac:dyDescent="0.35">
      <c r="A596" s="7">
        <f t="shared" si="21"/>
        <v>131</v>
      </c>
      <c r="C596" s="7"/>
      <c r="D596" s="13"/>
      <c r="E596" s="13"/>
      <c r="F596" s="13"/>
      <c r="G596" s="13"/>
      <c r="J596" s="12"/>
      <c r="K596" s="12"/>
      <c r="L596" s="12"/>
      <c r="M596" s="12"/>
      <c r="N596" s="12"/>
      <c r="O596" s="12"/>
      <c r="P596" s="12"/>
      <c r="Q596" s="12"/>
      <c r="R596" s="12"/>
      <c r="S596" s="12"/>
      <c r="T596" s="12"/>
      <c r="U596" s="12"/>
      <c r="W596" s="11" t="str">
        <f t="shared" si="20"/>
        <v/>
      </c>
      <c r="X596" s="7"/>
    </row>
    <row r="597" spans="1:26" ht="14.5" x14ac:dyDescent="0.35">
      <c r="A597" s="7">
        <f t="shared" si="21"/>
        <v>132</v>
      </c>
      <c r="C597" s="7"/>
      <c r="D597" s="13"/>
      <c r="E597" s="13"/>
      <c r="F597" s="13"/>
      <c r="G597" s="13"/>
      <c r="J597" s="12"/>
      <c r="K597" s="12"/>
      <c r="L597" s="12"/>
      <c r="M597" s="12"/>
      <c r="N597" s="12"/>
      <c r="O597" s="12"/>
      <c r="P597" s="12"/>
      <c r="Q597" s="12"/>
      <c r="R597" s="12"/>
      <c r="S597" s="12"/>
      <c r="T597" s="12"/>
      <c r="U597" s="12"/>
      <c r="W597" s="11" t="str">
        <f t="shared" si="20"/>
        <v/>
      </c>
      <c r="X597" s="7"/>
    </row>
    <row r="598" spans="1:26" ht="14.5" x14ac:dyDescent="0.35">
      <c r="A598" s="7">
        <f t="shared" si="21"/>
        <v>133</v>
      </c>
      <c r="C598" s="7"/>
      <c r="D598" s="13"/>
      <c r="E598" s="13"/>
      <c r="F598" s="13"/>
      <c r="G598" s="13"/>
      <c r="J598" s="12"/>
      <c r="K598" s="12"/>
      <c r="L598" s="12"/>
      <c r="M598" s="12"/>
      <c r="N598" s="12"/>
      <c r="O598" s="12"/>
      <c r="P598" s="12"/>
      <c r="Q598" s="12"/>
      <c r="R598" s="12"/>
      <c r="S598" s="12"/>
      <c r="T598" s="12"/>
      <c r="U598" s="12"/>
      <c r="W598" s="11" t="str">
        <f t="shared" si="20"/>
        <v/>
      </c>
      <c r="X598" s="7"/>
    </row>
    <row r="599" spans="1:26" ht="14.5" x14ac:dyDescent="0.35">
      <c r="A599" s="7">
        <f t="shared" si="21"/>
        <v>134</v>
      </c>
      <c r="C599" s="7"/>
      <c r="D599" s="13"/>
      <c r="E599" s="13"/>
      <c r="F599" s="13"/>
      <c r="G599" s="13"/>
      <c r="J599" s="12"/>
      <c r="K599" s="12"/>
      <c r="L599" s="12"/>
      <c r="M599" s="12"/>
      <c r="N599" s="12"/>
      <c r="O599" s="12"/>
      <c r="P599" s="12"/>
      <c r="Q599" s="12"/>
      <c r="R599" s="12"/>
      <c r="S599" s="12"/>
      <c r="T599" s="12"/>
      <c r="U599" s="12"/>
      <c r="W599" s="11" t="str">
        <f t="shared" si="20"/>
        <v/>
      </c>
      <c r="X599" s="7"/>
    </row>
    <row r="600" spans="1:26" ht="14.5" x14ac:dyDescent="0.35">
      <c r="A600" s="7">
        <f t="shared" si="21"/>
        <v>135</v>
      </c>
      <c r="C600" s="7"/>
      <c r="D600" s="13"/>
      <c r="E600"/>
      <c r="F600"/>
      <c r="G600"/>
      <c r="J600" s="12"/>
      <c r="K600" s="12"/>
      <c r="L600" s="12"/>
      <c r="M600" s="12"/>
      <c r="N600" s="12"/>
      <c r="O600" s="12"/>
      <c r="P600" s="12"/>
      <c r="Q600" s="12"/>
      <c r="R600" s="12"/>
      <c r="S600" s="12"/>
      <c r="T600" s="12"/>
      <c r="U600" s="12"/>
      <c r="W600" s="11" t="str">
        <f t="shared" si="20"/>
        <v/>
      </c>
      <c r="X600" s="7"/>
    </row>
    <row r="601" spans="1:26" ht="14.5" x14ac:dyDescent="0.35">
      <c r="A601" s="7">
        <f t="shared" si="21"/>
        <v>136</v>
      </c>
      <c r="C601" s="7"/>
      <c r="D601" s="13"/>
      <c r="E601"/>
      <c r="F601"/>
      <c r="G601"/>
      <c r="J601" s="12"/>
      <c r="K601" s="12"/>
      <c r="L601" s="12"/>
      <c r="M601" s="12"/>
      <c r="N601" s="12"/>
      <c r="O601" s="12"/>
      <c r="P601" s="12"/>
      <c r="Q601" s="12"/>
      <c r="R601" s="12"/>
      <c r="S601" s="12"/>
      <c r="T601" s="12"/>
      <c r="U601" s="12"/>
      <c r="W601" s="11" t="str">
        <f t="shared" si="20"/>
        <v/>
      </c>
      <c r="X601" s="7"/>
    </row>
    <row r="602" spans="1:26" ht="13" x14ac:dyDescent="0.3">
      <c r="A602" s="8"/>
      <c r="B602" s="10" t="s">
        <v>1316</v>
      </c>
      <c r="C602" s="8"/>
      <c r="D602" s="8"/>
      <c r="E602" s="8"/>
      <c r="F602" s="8"/>
      <c r="G602" s="8"/>
      <c r="H602" s="9"/>
      <c r="I602" s="8"/>
      <c r="J602" s="8">
        <f t="shared" ref="J602:U602" si="22">COUNTIFS(J$88:J$601,"&gt;"&amp;0,$C$88:$C$601,"Female",$X$88:$X$601,"Salaried")</f>
        <v>10</v>
      </c>
      <c r="K602" s="8">
        <f t="shared" si="22"/>
        <v>10</v>
      </c>
      <c r="L602" s="8">
        <f t="shared" si="22"/>
        <v>10</v>
      </c>
      <c r="M602" s="8">
        <f t="shared" si="22"/>
        <v>10</v>
      </c>
      <c r="N602" s="8">
        <f t="shared" si="22"/>
        <v>10</v>
      </c>
      <c r="O602" s="8">
        <f t="shared" si="22"/>
        <v>10</v>
      </c>
      <c r="P602" s="8">
        <f t="shared" si="22"/>
        <v>10</v>
      </c>
      <c r="Q602" s="8">
        <f t="shared" si="22"/>
        <v>10</v>
      </c>
      <c r="R602" s="8">
        <f t="shared" si="22"/>
        <v>10</v>
      </c>
      <c r="S602" s="8">
        <f t="shared" si="22"/>
        <v>10</v>
      </c>
      <c r="T602" s="8">
        <f t="shared" si="22"/>
        <v>10</v>
      </c>
      <c r="U602" s="8">
        <f t="shared" si="22"/>
        <v>10</v>
      </c>
      <c r="V602" s="8"/>
      <c r="W602" s="8"/>
      <c r="X602" s="8"/>
      <c r="Y602" s="8"/>
      <c r="Z602" s="8"/>
    </row>
    <row r="603" spans="1:26" ht="13" x14ac:dyDescent="0.3">
      <c r="A603" s="8"/>
      <c r="B603" s="10" t="s">
        <v>1317</v>
      </c>
      <c r="C603" s="8"/>
      <c r="D603" s="8"/>
      <c r="E603" s="8"/>
      <c r="F603" s="8"/>
      <c r="G603" s="8"/>
      <c r="H603" s="9"/>
      <c r="I603" s="8"/>
      <c r="J603" s="8">
        <f t="shared" ref="J603:U603" si="23">COUNTIFS(J$88:J$601,"&gt;"&amp;0,$C$88:$C$601,"Male",$X$88:$X$601,"Salaried")</f>
        <v>4</v>
      </c>
      <c r="K603" s="8">
        <f t="shared" si="23"/>
        <v>4</v>
      </c>
      <c r="L603" s="8">
        <f t="shared" si="23"/>
        <v>4</v>
      </c>
      <c r="M603" s="8">
        <f t="shared" si="23"/>
        <v>4</v>
      </c>
      <c r="N603" s="8">
        <f t="shared" si="23"/>
        <v>4</v>
      </c>
      <c r="O603" s="8">
        <f t="shared" si="23"/>
        <v>4</v>
      </c>
      <c r="P603" s="8">
        <f t="shared" si="23"/>
        <v>4</v>
      </c>
      <c r="Q603" s="8">
        <f t="shared" si="23"/>
        <v>4</v>
      </c>
      <c r="R603" s="8">
        <f t="shared" si="23"/>
        <v>4</v>
      </c>
      <c r="S603" s="8">
        <f t="shared" si="23"/>
        <v>4</v>
      </c>
      <c r="T603" s="8">
        <f t="shared" si="23"/>
        <v>4</v>
      </c>
      <c r="U603" s="8">
        <f t="shared" si="23"/>
        <v>4</v>
      </c>
      <c r="V603" s="8"/>
      <c r="W603" s="8"/>
      <c r="X603" s="8"/>
      <c r="Y603" s="8"/>
      <c r="Z603" s="8"/>
    </row>
  </sheetData>
  <autoFilter ref="A87:Z603" xr:uid="{00000000-0009-0000-0000-000005000000}"/>
  <mergeCells count="25">
    <mergeCell ref="F7:G7"/>
    <mergeCell ref="H7:I7"/>
    <mergeCell ref="Y144:Y145"/>
    <mergeCell ref="Z144:Z145"/>
    <mergeCell ref="B75:B76"/>
    <mergeCell ref="B69:B70"/>
    <mergeCell ref="B66:C66"/>
    <mergeCell ref="B67:C67"/>
    <mergeCell ref="Y86:Y87"/>
    <mergeCell ref="Z86:Z87"/>
    <mergeCell ref="B63:B64"/>
    <mergeCell ref="C75:E75"/>
    <mergeCell ref="C76:E76"/>
    <mergeCell ref="B16:B17"/>
    <mergeCell ref="B14:C14"/>
    <mergeCell ref="B26:C26"/>
    <mergeCell ref="B40:C40"/>
    <mergeCell ref="B50:C50"/>
    <mergeCell ref="B2:C2"/>
    <mergeCell ref="B4:B5"/>
    <mergeCell ref="B61:C61"/>
    <mergeCell ref="B58:C58"/>
    <mergeCell ref="B28:B29"/>
    <mergeCell ref="B42:B43"/>
    <mergeCell ref="B52:B53"/>
  </mergeCells>
  <dataValidations count="3">
    <dataValidation type="list" allowBlank="1" showInputMessage="1" showErrorMessage="1" sqref="X177:X601 X146:X174 X88:X141" xr:uid="{00000000-0002-0000-0500-000000000000}">
      <formula1>"(Please Select), Hourly,Salaried"</formula1>
    </dataValidation>
    <dataValidation type="list" allowBlank="1" showInputMessage="1" showErrorMessage="1" sqref="H177:H601 H146:H174 H88:H141" xr:uid="{00000000-0002-0000-0500-000001000000}">
      <formula1>"(Please Select), Executive, Senior Manager, Manager, Employee"</formula1>
    </dataValidation>
    <dataValidation type="list" allowBlank="1" showInputMessage="1" showErrorMessage="1" sqref="C177:C601 C146:C174 C88:C141" xr:uid="{00000000-0002-0000-0500-000002000000}">
      <formula1>"(Please Select), Female,Male"</formula1>
    </dataValidation>
  </dataValidations>
  <pageMargins left="0.7" right="0.7" top="0.75" bottom="0.75" header="0.3" footer="0.3"/>
  <pageSetup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M48"/>
  <sheetViews>
    <sheetView topLeftCell="A3" zoomScale="108" zoomScaleNormal="108" workbookViewId="0">
      <selection activeCell="D13" sqref="D13"/>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3" ht="18.5" x14ac:dyDescent="0.45">
      <c r="A2" s="185">
        <v>17</v>
      </c>
      <c r="B2" s="485" t="s">
        <v>1460</v>
      </c>
      <c r="C2" s="485"/>
      <c r="D2" s="181"/>
      <c r="E2" s="181"/>
      <c r="F2" s="181"/>
      <c r="G2" s="181"/>
      <c r="H2" s="181"/>
      <c r="I2" s="181"/>
      <c r="J2" s="181"/>
      <c r="K2" s="181"/>
      <c r="L2" s="181"/>
    </row>
    <row r="3" spans="1:13" ht="34.4" customHeight="1" x14ac:dyDescent="0.35">
      <c r="B3" s="479" t="s">
        <v>1461</v>
      </c>
      <c r="C3" s="479"/>
      <c r="D3" s="479"/>
      <c r="E3" s="479"/>
      <c r="F3" s="479"/>
      <c r="G3" s="479"/>
      <c r="H3" s="479"/>
      <c r="I3" s="479"/>
      <c r="J3" s="479"/>
      <c r="K3" s="479"/>
      <c r="L3" s="479"/>
    </row>
    <row r="4" spans="1:13" x14ac:dyDescent="0.35">
      <c r="B4" s="284" t="s">
        <v>1320</v>
      </c>
      <c r="C4" s="284" t="s">
        <v>1321</v>
      </c>
      <c r="D4" s="235"/>
      <c r="E4" s="235"/>
      <c r="F4" s="235"/>
      <c r="G4" s="235"/>
      <c r="H4" s="235"/>
      <c r="I4" s="235"/>
      <c r="J4" s="235"/>
      <c r="K4" s="235"/>
      <c r="L4" s="235"/>
    </row>
    <row r="5" spans="1:13" x14ac:dyDescent="0.35">
      <c r="B5" s="283">
        <v>0</v>
      </c>
      <c r="C5" s="281" t="s">
        <v>1190</v>
      </c>
      <c r="D5" s="235"/>
      <c r="E5" s="235"/>
      <c r="F5" s="235"/>
      <c r="G5" s="235"/>
      <c r="H5" s="235"/>
      <c r="I5" s="235"/>
      <c r="J5" s="235"/>
      <c r="K5" s="235"/>
      <c r="L5" s="235"/>
    </row>
    <row r="6" spans="1:13" x14ac:dyDescent="0.35">
      <c r="B6" s="283">
        <v>1</v>
      </c>
      <c r="C6" s="281" t="s">
        <v>1322</v>
      </c>
      <c r="D6" s="235"/>
      <c r="E6" s="235"/>
      <c r="F6" s="235"/>
      <c r="G6" s="235"/>
      <c r="H6" s="235"/>
      <c r="I6" s="235"/>
      <c r="J6" s="235"/>
      <c r="K6" s="235"/>
      <c r="L6" s="235"/>
    </row>
    <row r="7" spans="1:13" x14ac:dyDescent="0.35">
      <c r="B7" s="283">
        <v>2</v>
      </c>
      <c r="C7" s="510" t="s">
        <v>1323</v>
      </c>
      <c r="D7" s="510"/>
      <c r="E7" s="235"/>
      <c r="F7" s="235"/>
      <c r="G7" s="235"/>
      <c r="H7" s="235"/>
      <c r="I7" s="235"/>
      <c r="J7" s="235"/>
      <c r="K7" s="235"/>
      <c r="L7" s="235"/>
    </row>
    <row r="8" spans="1:13" x14ac:dyDescent="0.35">
      <c r="B8" s="283">
        <v>3</v>
      </c>
      <c r="C8" s="281" t="s">
        <v>1324</v>
      </c>
      <c r="D8" s="235"/>
      <c r="E8" s="235"/>
      <c r="F8" s="235"/>
      <c r="G8" s="235"/>
      <c r="H8" s="235"/>
      <c r="I8" s="235"/>
      <c r="J8" s="235"/>
      <c r="K8" s="235"/>
      <c r="L8" s="235"/>
    </row>
    <row r="9" spans="1:13" x14ac:dyDescent="0.35">
      <c r="B9" s="509"/>
      <c r="C9" s="509"/>
      <c r="D9" s="509"/>
      <c r="E9" s="509"/>
      <c r="F9" s="509"/>
      <c r="G9" s="509"/>
      <c r="H9" s="509"/>
      <c r="I9" s="509"/>
    </row>
    <row r="10" spans="1:13" ht="30.65" customHeight="1" thickBot="1" x14ac:dyDescent="0.4">
      <c r="B10" s="479" t="s">
        <v>1462</v>
      </c>
      <c r="C10" s="479"/>
      <c r="D10" s="479"/>
      <c r="E10" s="479"/>
      <c r="F10" s="479"/>
      <c r="G10" s="479"/>
      <c r="H10" s="479"/>
      <c r="I10" s="479"/>
      <c r="J10" s="479"/>
      <c r="K10" s="479"/>
      <c r="L10" s="479"/>
    </row>
    <row r="11" spans="1:13"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3" ht="49.5" customHeight="1" x14ac:dyDescent="0.35">
      <c r="B12" s="480" t="s">
        <v>1463</v>
      </c>
      <c r="C12" s="480"/>
      <c r="D12" s="99">
        <v>1</v>
      </c>
      <c r="J12" s="243" t="s">
        <v>1332</v>
      </c>
      <c r="K12" s="243" t="s">
        <v>1332</v>
      </c>
      <c r="L12" s="243" t="s">
        <v>1332</v>
      </c>
    </row>
    <row r="13" spans="1:13" ht="45" customHeight="1" x14ac:dyDescent="0.35">
      <c r="B13" s="480" t="s">
        <v>1464</v>
      </c>
      <c r="C13" s="480"/>
      <c r="D13" s="99">
        <v>1</v>
      </c>
      <c r="J13" s="244"/>
      <c r="K13" s="243" t="s">
        <v>1332</v>
      </c>
      <c r="L13" s="243" t="s">
        <v>1332</v>
      </c>
    </row>
    <row r="14" spans="1:13" ht="50.9" customHeight="1" x14ac:dyDescent="0.35">
      <c r="B14" s="479" t="s">
        <v>1465</v>
      </c>
      <c r="C14" s="479"/>
      <c r="D14" s="102">
        <v>0</v>
      </c>
      <c r="E14" s="103"/>
      <c r="F14" s="103"/>
      <c r="G14" s="103"/>
      <c r="H14" s="103"/>
      <c r="I14" s="103"/>
      <c r="J14" s="245"/>
      <c r="K14" s="245"/>
      <c r="L14" s="246" t="s">
        <v>1332</v>
      </c>
    </row>
    <row r="15" spans="1:13" ht="14.5" customHeight="1" x14ac:dyDescent="0.35">
      <c r="B15" s="505" t="s">
        <v>1334</v>
      </c>
      <c r="C15" s="505"/>
      <c r="D15" s="99" cm="1">
        <f t="array" ref="D15">_xlfn.IFS('2. Employee Info'!O19='2. Employee Info'!N20,J15,'2. Employee Info'!O19='2. Employee Info'!N21,K15,'2. Employee Info'!O19='2. Employee Info'!N22,L15)</f>
        <v>1</v>
      </c>
      <c r="J15" s="99">
        <f>COUNTA(J12:J14)</f>
        <v>1</v>
      </c>
      <c r="K15" s="99">
        <f t="shared" ref="K15:L15" si="0">COUNTA(K12:K14)</f>
        <v>2</v>
      </c>
      <c r="L15" s="99">
        <f t="shared" si="0"/>
        <v>3</v>
      </c>
      <c r="M15" s="244"/>
    </row>
    <row r="16" spans="1:13" x14ac:dyDescent="0.35">
      <c r="B16" s="504" t="s">
        <v>49</v>
      </c>
      <c r="C16" s="504"/>
      <c r="D16" s="276" cm="1">
        <f t="array" ref="D16">MIN(6,SUM((((D12:D14)/($D15*3))*5)))</f>
        <v>3.333333333333333</v>
      </c>
      <c r="E16" s="276" cm="1">
        <f t="array" ref="E16">MIN(6,SUM((((E12:E14)/($D15*3))*5)))</f>
        <v>0</v>
      </c>
      <c r="F16" s="276" cm="1">
        <f t="array" ref="F16">MIN(6,SUM((((F12:F14)/($D15*3))*5)))</f>
        <v>0</v>
      </c>
      <c r="G16" s="276" cm="1">
        <f t="array" ref="G16">MIN(6,SUM((((G12:G14)/($D15*3))*5)))</f>
        <v>0</v>
      </c>
      <c r="H16" s="276" cm="1">
        <f t="array" ref="H16">MIN(6,SUM((((H12:H14)/($D15*3))*5)))</f>
        <v>0</v>
      </c>
      <c r="I16" s="276" cm="1">
        <f t="array" ref="I16">MIN(6,SUM((((I12:I14)/($D15*3))*5)))</f>
        <v>0</v>
      </c>
    </row>
    <row r="17" spans="2:13" ht="15" thickBot="1" x14ac:dyDescent="0.4">
      <c r="B17" s="503"/>
      <c r="C17" s="503"/>
      <c r="D17" s="503"/>
      <c r="E17" s="503"/>
      <c r="F17" s="503"/>
      <c r="G17" s="503"/>
      <c r="H17" s="503"/>
      <c r="I17" s="503"/>
    </row>
    <row r="18" spans="2:13" ht="39.5" thickBot="1" x14ac:dyDescent="0.4">
      <c r="B18" s="487" t="s">
        <v>1335</v>
      </c>
      <c r="C18" s="487"/>
      <c r="D18" s="104" t="s">
        <v>1327</v>
      </c>
      <c r="E18" s="368" t="s">
        <v>1345</v>
      </c>
      <c r="F18" s="368" t="s">
        <v>1178</v>
      </c>
      <c r="G18" s="368" t="s">
        <v>1179</v>
      </c>
      <c r="H18" s="368" t="s">
        <v>1180</v>
      </c>
      <c r="I18" s="368" t="s">
        <v>1181</v>
      </c>
      <c r="J18" s="104" t="s">
        <v>1328</v>
      </c>
      <c r="K18" s="104" t="s">
        <v>1329</v>
      </c>
      <c r="L18" s="104" t="s">
        <v>1330</v>
      </c>
    </row>
    <row r="19" spans="2:13" ht="58.4" customHeight="1" x14ac:dyDescent="0.35">
      <c r="B19" s="480" t="s">
        <v>1466</v>
      </c>
      <c r="C19" s="480"/>
      <c r="D19" s="106">
        <v>0</v>
      </c>
      <c r="J19" s="243" t="s">
        <v>1332</v>
      </c>
      <c r="K19" s="243" t="s">
        <v>1332</v>
      </c>
      <c r="L19" s="243" t="s">
        <v>1332</v>
      </c>
    </row>
    <row r="20" spans="2:13" ht="53.9" customHeight="1" x14ac:dyDescent="0.35">
      <c r="B20" s="480" t="s">
        <v>1467</v>
      </c>
      <c r="C20" s="480"/>
      <c r="D20" s="103">
        <v>0</v>
      </c>
      <c r="E20" s="103"/>
      <c r="F20" s="103"/>
      <c r="G20" s="103"/>
      <c r="H20" s="103"/>
      <c r="I20" s="103"/>
      <c r="J20" s="103"/>
      <c r="K20" s="246" t="s">
        <v>1332</v>
      </c>
      <c r="L20" s="246" t="s">
        <v>1332</v>
      </c>
    </row>
    <row r="21" spans="2:13" ht="14.5" customHeight="1" x14ac:dyDescent="0.35">
      <c r="B21" s="505" t="s">
        <v>1334</v>
      </c>
      <c r="C21" s="505"/>
      <c r="D21" cm="1">
        <f t="array" ref="D21">_xlfn.IFS('2. Employee Info'!O19='2. Employee Info'!N20,J21,'2. Employee Info'!O19='2. Employee Info'!N21,K21,'2. Employee Info'!O19='2. Employee Info'!N22,L21)</f>
        <v>1</v>
      </c>
      <c r="J21">
        <f>COUNTA(J19:J20)</f>
        <v>1</v>
      </c>
      <c r="K21">
        <f t="shared" ref="K21:L21" si="1">COUNTA(K19:K20)</f>
        <v>2</v>
      </c>
      <c r="L21">
        <f t="shared" si="1"/>
        <v>2</v>
      </c>
    </row>
    <row r="22" spans="2:13" x14ac:dyDescent="0.35">
      <c r="B22" s="504" t="s">
        <v>49</v>
      </c>
      <c r="C22" s="504"/>
      <c r="D22" s="276" cm="1">
        <f t="array" ref="D22">MIN(6,SUM((((D19:D20)/($D21*3))*5)))</f>
        <v>0</v>
      </c>
      <c r="E22" s="276" cm="1">
        <f t="array" ref="E22">MIN(6,SUM((((E19:E20)/($D21*3))*5)))</f>
        <v>0</v>
      </c>
      <c r="F22" s="276" cm="1">
        <f t="array" ref="F22">MIN(6,SUM((((F19:F20)/($D21*3))*5)))</f>
        <v>0</v>
      </c>
      <c r="G22" s="276" cm="1">
        <f t="array" ref="G22">MIN(6,SUM((((G19:G20)/($D21*3))*5)))</f>
        <v>0</v>
      </c>
      <c r="H22" s="276" cm="1">
        <f t="array" ref="H22">MIN(6,SUM((((H19:H20)/($D21*3))*5)))</f>
        <v>0</v>
      </c>
      <c r="I22" s="276" cm="1">
        <f t="array" ref="I22">MIN(6,SUM((((I19:I20)/($D21*3))*5)))</f>
        <v>0</v>
      </c>
    </row>
    <row r="23" spans="2:13" ht="15" thickBot="1" x14ac:dyDescent="0.4">
      <c r="B23" s="477"/>
      <c r="C23" s="477"/>
      <c r="D23" s="477"/>
      <c r="E23" s="477"/>
      <c r="F23" s="477"/>
      <c r="G23" s="477"/>
      <c r="H23" s="477"/>
      <c r="I23" s="477"/>
    </row>
    <row r="24" spans="2:13" ht="39.5" thickBot="1" x14ac:dyDescent="0.4">
      <c r="B24" s="487" t="s">
        <v>1338</v>
      </c>
      <c r="C24" s="487"/>
      <c r="D24" s="104" t="s">
        <v>1327</v>
      </c>
      <c r="E24" s="368" t="s">
        <v>1345</v>
      </c>
      <c r="F24" s="368" t="s">
        <v>1178</v>
      </c>
      <c r="G24" s="368" t="s">
        <v>1179</v>
      </c>
      <c r="H24" s="368" t="s">
        <v>1180</v>
      </c>
      <c r="I24" s="368" t="s">
        <v>1181</v>
      </c>
      <c r="J24" s="104" t="s">
        <v>1328</v>
      </c>
      <c r="K24" s="104" t="s">
        <v>1329</v>
      </c>
      <c r="L24" s="104" t="s">
        <v>1330</v>
      </c>
    </row>
    <row r="25" spans="2:13" ht="62.9" customHeight="1" x14ac:dyDescent="0.35">
      <c r="B25" s="480" t="s">
        <v>1468</v>
      </c>
      <c r="C25" s="480"/>
      <c r="D25" s="99">
        <v>0</v>
      </c>
      <c r="J25" s="243" t="s">
        <v>1332</v>
      </c>
      <c r="K25" s="243" t="s">
        <v>1332</v>
      </c>
      <c r="L25" s="243" t="s">
        <v>1332</v>
      </c>
    </row>
    <row r="26" spans="2:13" ht="48.65" customHeight="1" x14ac:dyDescent="0.35">
      <c r="B26" s="480" t="s">
        <v>1469</v>
      </c>
      <c r="C26" s="480"/>
      <c r="D26" s="99">
        <v>0</v>
      </c>
      <c r="K26" s="243" t="s">
        <v>1332</v>
      </c>
      <c r="L26" s="243" t="s">
        <v>1332</v>
      </c>
      <c r="M26" s="243"/>
    </row>
    <row r="27" spans="2:13" ht="41.15" customHeight="1" x14ac:dyDescent="0.35">
      <c r="B27" s="480" t="s">
        <v>1470</v>
      </c>
      <c r="C27" s="480"/>
      <c r="D27" s="102">
        <v>0</v>
      </c>
      <c r="E27" s="103"/>
      <c r="F27" s="103"/>
      <c r="G27" s="103"/>
      <c r="H27" s="103"/>
      <c r="I27" s="103"/>
      <c r="J27" s="103"/>
      <c r="K27" s="103"/>
      <c r="L27" s="246" t="s">
        <v>1332</v>
      </c>
    </row>
    <row r="28" spans="2:13" ht="14.5" customHeight="1" x14ac:dyDescent="0.35">
      <c r="B28" s="505" t="s">
        <v>1334</v>
      </c>
      <c r="C28" s="505"/>
      <c r="D28" s="99" cm="1">
        <f t="array" ref="D28">_xlfn.IFS('2. Employee Info'!O19='2. Employee Info'!N20,J28,'2. Employee Info'!O19='2. Employee Info'!N21,K28,'2. Employee Info'!O19='2. Employee Info'!N22,L28)</f>
        <v>1</v>
      </c>
      <c r="J28">
        <f>COUNTA(J25:J27)</f>
        <v>1</v>
      </c>
      <c r="K28">
        <f t="shared" ref="K28:L28" si="2">COUNTA(K25:K27)</f>
        <v>2</v>
      </c>
      <c r="L28">
        <f t="shared" si="2"/>
        <v>3</v>
      </c>
    </row>
    <row r="29" spans="2:13" x14ac:dyDescent="0.35">
      <c r="B29" s="504" t="s">
        <v>49</v>
      </c>
      <c r="C29" s="504"/>
      <c r="D29" s="276" cm="1">
        <f t="array" ref="D29">MIN(6,SUM((((D25:D27)/($D28*3))*5)))</f>
        <v>0</v>
      </c>
      <c r="E29" s="276" cm="1">
        <f t="array" ref="E29">MIN(6,SUM((((E25:E27)/($D28*3))*5)))</f>
        <v>0</v>
      </c>
      <c r="F29" s="276" cm="1">
        <f t="array" ref="F29">MIN(6,SUM((((F25:F27)/($D28*3))*5)))</f>
        <v>0</v>
      </c>
      <c r="G29" s="276" cm="1">
        <f t="array" ref="G29">MIN(6,SUM((((G25:G27)/($D28*3))*5)))</f>
        <v>0</v>
      </c>
      <c r="H29" s="276" cm="1">
        <f t="array" ref="H29">MIN(6,SUM((((H25:H27)/($D28*3))*5)))</f>
        <v>0</v>
      </c>
      <c r="I29" s="276" cm="1">
        <f t="array" ref="I29">MIN(6,SUM((((I25:I27)/($D28*3))*5)))</f>
        <v>0</v>
      </c>
    </row>
    <row r="30" spans="2:13" ht="15" thickBot="1" x14ac:dyDescent="0.4">
      <c r="B30" s="99"/>
      <c r="C30" s="99"/>
      <c r="D30" s="99"/>
    </row>
    <row r="31" spans="2:13" ht="39.5" thickBot="1" x14ac:dyDescent="0.4">
      <c r="B31" s="487" t="s">
        <v>1339</v>
      </c>
      <c r="C31" s="487"/>
      <c r="D31" s="104" t="s">
        <v>1327</v>
      </c>
      <c r="E31" s="368" t="s">
        <v>1345</v>
      </c>
      <c r="F31" s="368" t="s">
        <v>1178</v>
      </c>
      <c r="G31" s="368" t="s">
        <v>1179</v>
      </c>
      <c r="H31" s="368" t="s">
        <v>1180</v>
      </c>
      <c r="I31" s="368" t="s">
        <v>1181</v>
      </c>
      <c r="J31" s="104" t="s">
        <v>1328</v>
      </c>
      <c r="K31" s="104" t="s">
        <v>1329</v>
      </c>
      <c r="L31" s="104" t="s">
        <v>1330</v>
      </c>
    </row>
    <row r="32" spans="2:13" ht="47.15" customHeight="1" thickBot="1" x14ac:dyDescent="0.4">
      <c r="B32" s="507" t="s">
        <v>1471</v>
      </c>
      <c r="C32" s="507"/>
      <c r="D32" s="385">
        <v>3</v>
      </c>
      <c r="J32" s="243" t="s">
        <v>1332</v>
      </c>
      <c r="K32" s="243" t="s">
        <v>1332</v>
      </c>
      <c r="L32" s="243" t="s">
        <v>1332</v>
      </c>
    </row>
    <row r="33" spans="2:12" ht="47.9" customHeight="1" thickBot="1" x14ac:dyDescent="0.4">
      <c r="B33" s="508" t="s">
        <v>1472</v>
      </c>
      <c r="C33" s="508"/>
      <c r="D33" s="393">
        <v>1</v>
      </c>
      <c r="E33" s="105"/>
      <c r="F33" s="105"/>
      <c r="G33" s="105"/>
      <c r="H33" s="105"/>
      <c r="I33" s="105"/>
      <c r="K33" s="243" t="s">
        <v>1332</v>
      </c>
      <c r="L33" s="243" t="s">
        <v>1332</v>
      </c>
    </row>
    <row r="34" spans="2:12" ht="77.150000000000006" customHeight="1" x14ac:dyDescent="0.35">
      <c r="B34" s="506" t="s">
        <v>1692</v>
      </c>
      <c r="C34" s="506"/>
      <c r="D34" s="437">
        <v>1</v>
      </c>
      <c r="E34" s="102"/>
      <c r="F34" s="102"/>
      <c r="G34" s="102"/>
      <c r="H34" s="102"/>
      <c r="I34" s="102"/>
      <c r="J34" s="103"/>
      <c r="K34" s="103"/>
      <c r="L34" s="246"/>
    </row>
    <row r="35" spans="2:12" ht="14.5" customHeight="1" x14ac:dyDescent="0.35">
      <c r="B35" s="505" t="s">
        <v>1334</v>
      </c>
      <c r="C35" s="505"/>
      <c r="D35" s="99" cm="1">
        <f t="array" ref="D35">_xlfn.IFS('2. Employee Info'!O19='2. Employee Info'!N20,J35,'2. Employee Info'!O19='2. Employee Info'!N21,K35,'2. Employee Info'!O19='2. Employee Info'!N22,L35)</f>
        <v>1</v>
      </c>
      <c r="E35" s="99"/>
      <c r="F35" s="99"/>
      <c r="G35" s="99"/>
      <c r="H35" s="99"/>
      <c r="I35" s="99"/>
      <c r="J35">
        <f>COUNTA(J32:J34)</f>
        <v>1</v>
      </c>
      <c r="K35">
        <f>COUNTA(K32:K34)</f>
        <v>2</v>
      </c>
      <c r="L35">
        <f>COUNTA(L32:L34)</f>
        <v>2</v>
      </c>
    </row>
    <row r="36" spans="2:12" x14ac:dyDescent="0.35">
      <c r="B36" s="504" t="s">
        <v>49</v>
      </c>
      <c r="C36" s="504"/>
      <c r="D36" s="276" cm="1">
        <f t="array" ref="D36">MIN(6,SUM((((D32:D34)/($D35*3))*5)))</f>
        <v>6</v>
      </c>
      <c r="E36" s="276" cm="1">
        <f t="array" ref="E36">MIN(6,SUM((((E32:E34)/($D35*3))*5)))</f>
        <v>0</v>
      </c>
      <c r="F36" s="276" cm="1">
        <f t="array" ref="F36">MIN(6,SUM((((F32:F34)/($D35*3))*5)))</f>
        <v>0</v>
      </c>
      <c r="G36" s="276" cm="1">
        <f t="array" ref="G36">MIN(6,SUM((((G32:G34)/($D35*3))*5)))</f>
        <v>0</v>
      </c>
      <c r="H36" s="276" cm="1">
        <f t="array" ref="H36">MIN(6,SUM((((H32:H34)/($D35*3))*5)))</f>
        <v>0</v>
      </c>
      <c r="I36" s="276" cm="1">
        <f t="array" ref="I36">MIN(6,SUM((((I32:I34)/($D35*3))*5)))</f>
        <v>0</v>
      </c>
    </row>
    <row r="37" spans="2:12" ht="15" thickBot="1" x14ac:dyDescent="0.4">
      <c r="B37" s="503"/>
      <c r="C37" s="503"/>
      <c r="D37" s="503"/>
      <c r="E37" s="503"/>
      <c r="F37" s="503"/>
      <c r="G37" s="503"/>
      <c r="H37" s="503"/>
      <c r="I37" s="503"/>
    </row>
    <row r="38" spans="2:12" ht="39.5" thickBot="1" x14ac:dyDescent="0.4">
      <c r="B38" s="487" t="s">
        <v>1340</v>
      </c>
      <c r="C38" s="487"/>
      <c r="D38" s="104" t="s">
        <v>1327</v>
      </c>
      <c r="E38" s="368" t="s">
        <v>1345</v>
      </c>
      <c r="F38" s="368" t="s">
        <v>1178</v>
      </c>
      <c r="G38" s="368" t="s">
        <v>1179</v>
      </c>
      <c r="H38" s="368" t="s">
        <v>1180</v>
      </c>
      <c r="I38" s="368" t="s">
        <v>1181</v>
      </c>
      <c r="J38" s="104" t="s">
        <v>1328</v>
      </c>
      <c r="K38" s="104" t="s">
        <v>1329</v>
      </c>
      <c r="L38" s="104" t="s">
        <v>1330</v>
      </c>
    </row>
    <row r="39" spans="2:12" s="296" customFormat="1" ht="51" customHeight="1" thickBot="1" x14ac:dyDescent="0.4">
      <c r="B39" s="507" t="s">
        <v>1693</v>
      </c>
      <c r="C39" s="507"/>
      <c r="D39" s="385">
        <v>0</v>
      </c>
      <c r="E39"/>
      <c r="F39"/>
      <c r="G39"/>
      <c r="H39"/>
      <c r="I39"/>
      <c r="J39" s="243" t="s">
        <v>1332</v>
      </c>
      <c r="K39" s="243" t="s">
        <v>1332</v>
      </c>
      <c r="L39" s="243" t="s">
        <v>1332</v>
      </c>
    </row>
    <row r="40" spans="2:12" ht="51" customHeight="1" thickBot="1" x14ac:dyDescent="0.4">
      <c r="B40" s="507" t="s">
        <v>1694</v>
      </c>
      <c r="C40" s="507"/>
      <c r="D40" s="385">
        <v>1</v>
      </c>
      <c r="J40" s="243"/>
      <c r="K40" s="243"/>
      <c r="L40" s="243" t="s">
        <v>1332</v>
      </c>
    </row>
    <row r="41" spans="2:12" ht="39.75" customHeight="1" thickBot="1" x14ac:dyDescent="0.4">
      <c r="B41" s="507" t="s">
        <v>1695</v>
      </c>
      <c r="C41" s="507"/>
      <c r="D41" s="385">
        <v>0</v>
      </c>
      <c r="K41" s="243" t="s">
        <v>1332</v>
      </c>
      <c r="L41" s="243" t="s">
        <v>1332</v>
      </c>
    </row>
    <row r="42" spans="2:12" ht="72.650000000000006" customHeight="1" x14ac:dyDescent="0.35">
      <c r="B42" s="513" t="s">
        <v>1696</v>
      </c>
      <c r="C42" s="513"/>
      <c r="D42" s="379">
        <v>0</v>
      </c>
      <c r="E42" s="103"/>
      <c r="F42" s="103"/>
      <c r="G42" s="103"/>
      <c r="H42" s="103"/>
      <c r="I42" s="103"/>
      <c r="J42" s="103"/>
      <c r="K42" s="103"/>
      <c r="L42" s="246" t="s">
        <v>1332</v>
      </c>
    </row>
    <row r="43" spans="2:12" ht="14.5" customHeight="1" x14ac:dyDescent="0.35">
      <c r="B43" s="505" t="s">
        <v>1334</v>
      </c>
      <c r="C43" s="505"/>
      <c r="D43" s="122" cm="1">
        <f t="array" ref="D43">_xlfn.IFS('2. Employee Info'!O19='2. Employee Info'!N20,J43,'2. Employee Info'!O19='2. Employee Info'!N21,K43,'2. Employee Info'!O19='2. Employee Info'!N22,L43)</f>
        <v>1</v>
      </c>
      <c r="J43">
        <f>COUNTA(J39:J42)</f>
        <v>1</v>
      </c>
      <c r="K43">
        <f t="shared" ref="K43:L43" si="3">COUNTA(K39:K42)</f>
        <v>2</v>
      </c>
      <c r="L43">
        <f t="shared" si="3"/>
        <v>4</v>
      </c>
    </row>
    <row r="44" spans="2:12" x14ac:dyDescent="0.35">
      <c r="B44" s="504" t="s">
        <v>49</v>
      </c>
      <c r="C44" s="504"/>
      <c r="D44" s="276" cm="1">
        <f t="array" ref="D44">MIN(6,SUM((((D39:D42)/($D43*3))*5)))</f>
        <v>1.6666666666666665</v>
      </c>
      <c r="E44" s="276" cm="1">
        <f t="array" ref="E44">MIN(6,SUM((((E39:E42)/($D43*3))*5)))</f>
        <v>0</v>
      </c>
      <c r="F44" s="276" cm="1">
        <f t="array" ref="F44">MIN(6,SUM((((F39:F42)/($D43*3))*5)))</f>
        <v>0</v>
      </c>
      <c r="G44" s="276" cm="1">
        <f t="array" ref="G44">MIN(6,SUM((((G39:G42)/($D43*3))*5)))</f>
        <v>0</v>
      </c>
      <c r="H44" s="276" cm="1">
        <f t="array" ref="H44">MIN(6,SUM((((H39:H42)/($D43*3))*5)))</f>
        <v>0</v>
      </c>
      <c r="I44" s="276" cm="1">
        <f t="array" ref="I44">MIN(6,SUM((((I39:I42)/($D43*3))*5)))</f>
        <v>0</v>
      </c>
    </row>
    <row r="45" spans="2:12" ht="15" thickBot="1" x14ac:dyDescent="0.4">
      <c r="B45" s="514"/>
      <c r="C45" s="514"/>
      <c r="D45" s="514"/>
      <c r="E45" s="514"/>
      <c r="F45" s="514"/>
      <c r="G45" s="514"/>
      <c r="H45" s="514"/>
      <c r="I45" s="514"/>
    </row>
    <row r="46" spans="2:12" ht="15" thickBot="1" x14ac:dyDescent="0.4">
      <c r="B46" s="511" t="s">
        <v>1341</v>
      </c>
      <c r="C46" s="512"/>
      <c r="D46" s="395">
        <f t="shared" ref="D46:I46" si="4">AVERAGE(D44,D36,D29,D22,D16)</f>
        <v>2.2000000000000002</v>
      </c>
      <c r="E46" s="395">
        <f t="shared" si="4"/>
        <v>0</v>
      </c>
      <c r="F46" s="395">
        <f t="shared" si="4"/>
        <v>0</v>
      </c>
      <c r="G46" s="395">
        <f t="shared" si="4"/>
        <v>0</v>
      </c>
      <c r="H46" s="395">
        <f t="shared" si="4"/>
        <v>0</v>
      </c>
      <c r="I46" s="395">
        <f t="shared" si="4"/>
        <v>0</v>
      </c>
    </row>
    <row r="48" spans="2:12" x14ac:dyDescent="0.35">
      <c r="B48" s="66"/>
    </row>
  </sheetData>
  <mergeCells count="40">
    <mergeCell ref="B46:C46"/>
    <mergeCell ref="B38:C38"/>
    <mergeCell ref="B41:C41"/>
    <mergeCell ref="B42:C42"/>
    <mergeCell ref="B39:C39"/>
    <mergeCell ref="B44:C44"/>
    <mergeCell ref="B40:C40"/>
    <mergeCell ref="B45:I45"/>
    <mergeCell ref="B43:C43"/>
    <mergeCell ref="B36:C36"/>
    <mergeCell ref="B2:C2"/>
    <mergeCell ref="B18:C18"/>
    <mergeCell ref="B24:C24"/>
    <mergeCell ref="B11:C11"/>
    <mergeCell ref="B12:C12"/>
    <mergeCell ref="B13:C13"/>
    <mergeCell ref="B14:C14"/>
    <mergeCell ref="B9:I9"/>
    <mergeCell ref="B3:L3"/>
    <mergeCell ref="B10:L10"/>
    <mergeCell ref="B17:I17"/>
    <mergeCell ref="B23:I23"/>
    <mergeCell ref="B22:C22"/>
    <mergeCell ref="C7:D7"/>
    <mergeCell ref="B37:I37"/>
    <mergeCell ref="B16:C16"/>
    <mergeCell ref="B15:C15"/>
    <mergeCell ref="B21:C21"/>
    <mergeCell ref="B28:C28"/>
    <mergeCell ref="B35:C35"/>
    <mergeCell ref="B19:C19"/>
    <mergeCell ref="B20:C20"/>
    <mergeCell ref="B34:C34"/>
    <mergeCell ref="B32:C32"/>
    <mergeCell ref="B33:C33"/>
    <mergeCell ref="B31:C31"/>
    <mergeCell ref="B25:C25"/>
    <mergeCell ref="B26:C26"/>
    <mergeCell ref="B27:C27"/>
    <mergeCell ref="B29:C29"/>
  </mergeCells>
  <phoneticPr fontId="129" type="noConversion"/>
  <dataValidations count="1">
    <dataValidation type="whole" allowBlank="1" showInputMessage="1" showErrorMessage="1" sqref="D12:D14 D25:I27 D19:I20 D32:I34" xr:uid="{788BADAB-4BAF-415D-A4B7-2121B969CB46}">
      <formula1>0</formula1>
      <formula2>3</formula2>
    </dataValidation>
  </dataValidations>
  <pageMargins left="0.25" right="0.25" top="0.75" bottom="0.75" header="0.3" footer="0.3"/>
  <pageSetup paperSize="9" scale="5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N43"/>
  <sheetViews>
    <sheetView zoomScaleNormal="100" workbookViewId="0">
      <selection activeCell="B12" sqref="B12:C12"/>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4" ht="18.5" x14ac:dyDescent="0.45">
      <c r="A2" s="185">
        <v>18</v>
      </c>
      <c r="B2" s="485" t="s">
        <v>1473</v>
      </c>
      <c r="C2" s="485"/>
      <c r="D2" s="181"/>
      <c r="E2" s="181"/>
      <c r="F2" s="181"/>
      <c r="G2" s="181"/>
      <c r="H2" s="181"/>
      <c r="I2" s="181"/>
      <c r="J2" s="181"/>
      <c r="K2" s="181"/>
      <c r="L2" s="181"/>
    </row>
    <row r="3" spans="1:14" ht="31.4" customHeight="1" x14ac:dyDescent="0.35">
      <c r="B3" s="479" t="s">
        <v>1319</v>
      </c>
      <c r="C3" s="479"/>
      <c r="D3" s="479"/>
      <c r="E3" s="479"/>
      <c r="F3" s="479"/>
      <c r="G3" s="479"/>
      <c r="H3" s="479"/>
      <c r="I3" s="479"/>
      <c r="J3" s="479"/>
      <c r="K3" s="479"/>
      <c r="L3" s="479"/>
    </row>
    <row r="4" spans="1:14" x14ac:dyDescent="0.35">
      <c r="B4" s="284" t="s">
        <v>1320</v>
      </c>
      <c r="C4" s="284" t="s">
        <v>1321</v>
      </c>
      <c r="D4" s="235"/>
      <c r="E4" s="235"/>
      <c r="F4" s="235"/>
      <c r="G4" s="235"/>
      <c r="H4" s="235"/>
      <c r="I4" s="235"/>
      <c r="J4" s="235"/>
      <c r="K4" s="235"/>
      <c r="L4" s="235"/>
    </row>
    <row r="5" spans="1:14" x14ac:dyDescent="0.35">
      <c r="B5" s="283">
        <v>0</v>
      </c>
      <c r="C5" s="281" t="s">
        <v>1190</v>
      </c>
      <c r="D5" s="235"/>
      <c r="E5" s="235"/>
      <c r="F5" s="235"/>
      <c r="G5" s="235"/>
      <c r="H5" s="235"/>
      <c r="I5" s="235"/>
      <c r="J5" s="235"/>
      <c r="K5" s="235"/>
      <c r="L5" s="235"/>
    </row>
    <row r="6" spans="1:14" x14ac:dyDescent="0.35">
      <c r="B6" s="283">
        <v>1</v>
      </c>
      <c r="C6" s="281" t="s">
        <v>1322</v>
      </c>
      <c r="D6" s="235"/>
      <c r="E6" s="235"/>
      <c r="F6" s="235"/>
      <c r="G6" s="235"/>
      <c r="H6" s="235"/>
      <c r="I6" s="235"/>
      <c r="J6" s="235"/>
      <c r="K6" s="235"/>
      <c r="L6" s="235"/>
    </row>
    <row r="7" spans="1:14" x14ac:dyDescent="0.35">
      <c r="B7" s="283">
        <v>2</v>
      </c>
      <c r="C7" s="510" t="s">
        <v>1323</v>
      </c>
      <c r="D7" s="510"/>
      <c r="E7" s="235"/>
      <c r="F7" s="235"/>
      <c r="G7" s="235"/>
      <c r="H7" s="235"/>
      <c r="I7" s="235"/>
      <c r="J7" s="235"/>
      <c r="K7" s="235"/>
      <c r="L7" s="235"/>
    </row>
    <row r="8" spans="1:14" x14ac:dyDescent="0.35">
      <c r="B8" s="283">
        <v>3</v>
      </c>
      <c r="C8" s="281" t="s">
        <v>1324</v>
      </c>
      <c r="D8" s="235"/>
      <c r="E8" s="235"/>
      <c r="F8" s="235"/>
      <c r="G8" s="235"/>
      <c r="H8" s="235"/>
      <c r="I8" s="235"/>
      <c r="J8" s="235"/>
      <c r="K8" s="235"/>
      <c r="L8" s="235"/>
    </row>
    <row r="9" spans="1:14" x14ac:dyDescent="0.35">
      <c r="B9" s="509"/>
      <c r="C9" s="509"/>
      <c r="D9" s="509"/>
      <c r="E9" s="509"/>
      <c r="F9" s="509"/>
      <c r="G9" s="509"/>
      <c r="H9" s="509"/>
      <c r="I9" s="509"/>
    </row>
    <row r="10" spans="1:14" ht="33" customHeight="1" thickBot="1" x14ac:dyDescent="0.4">
      <c r="B10" s="479" t="s">
        <v>1474</v>
      </c>
      <c r="C10" s="479"/>
      <c r="D10" s="479"/>
      <c r="E10" s="479"/>
      <c r="F10" s="479"/>
      <c r="G10" s="479"/>
      <c r="H10" s="479"/>
      <c r="I10" s="479"/>
      <c r="J10" s="479"/>
      <c r="K10" s="479"/>
      <c r="L10" s="479"/>
    </row>
    <row r="11" spans="1:14"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4" ht="40.4" customHeight="1" x14ac:dyDescent="0.35">
      <c r="B12" s="515" t="s">
        <v>1475</v>
      </c>
      <c r="C12" s="515"/>
      <c r="D12" s="99">
        <v>3</v>
      </c>
      <c r="J12" s="243" t="s">
        <v>1332</v>
      </c>
      <c r="K12" s="243" t="s">
        <v>1332</v>
      </c>
      <c r="L12" s="243" t="s">
        <v>1332</v>
      </c>
      <c r="M12" s="515"/>
      <c r="N12" s="515"/>
    </row>
    <row r="13" spans="1:14" ht="39.75" customHeight="1" x14ac:dyDescent="0.35">
      <c r="B13" s="516" t="s">
        <v>1476</v>
      </c>
      <c r="C13" s="516"/>
      <c r="D13" s="102">
        <v>2</v>
      </c>
      <c r="E13" s="103"/>
      <c r="F13" s="103"/>
      <c r="G13" s="103"/>
      <c r="H13" s="103"/>
      <c r="I13" s="103"/>
      <c r="J13" s="103"/>
      <c r="K13" s="246" t="s">
        <v>1332</v>
      </c>
      <c r="L13" s="246" t="s">
        <v>1332</v>
      </c>
    </row>
    <row r="14" spans="1:14" ht="14.5" customHeight="1" x14ac:dyDescent="0.35">
      <c r="B14" s="480" t="s">
        <v>1334</v>
      </c>
      <c r="C14" s="480"/>
      <c r="D14" s="99" cm="1">
        <f t="array" ref="D14">_xlfn.IFS('2. Employee Info'!O19='2. Employee Info'!N20,I14,'2. Employee Info'!O19='2. Employee Info'!N21,J14,'2. Employee Info'!O19='2. Employee Info'!N22,K14)</f>
        <v>0</v>
      </c>
      <c r="J14">
        <f>COUNTA(J12:J13)</f>
        <v>1</v>
      </c>
      <c r="K14">
        <f t="shared" ref="K14:L14" si="0">COUNTA(K12:K13)</f>
        <v>2</v>
      </c>
      <c r="L14">
        <f t="shared" si="0"/>
        <v>2</v>
      </c>
    </row>
    <row r="15" spans="1:14" x14ac:dyDescent="0.35">
      <c r="B15" s="504" t="s">
        <v>49</v>
      </c>
      <c r="C15" s="504"/>
      <c r="D15" s="276" t="e" cm="1">
        <f t="array" ref="D15">MIN(6,SUM((((D12:D13)/($D14*3))*5)))</f>
        <v>#DIV/0!</v>
      </c>
      <c r="E15" s="276" t="e" cm="1">
        <f t="array" ref="E15">MIN(6,SUM((((E12:E13)/($D14*3))*5)))</f>
        <v>#DIV/0!</v>
      </c>
      <c r="F15" s="276" t="e" cm="1">
        <f t="array" ref="F15">MIN(6,SUM((((F12:F13)/($D14*3))*5)))</f>
        <v>#DIV/0!</v>
      </c>
      <c r="G15" s="276" t="e" cm="1">
        <f t="array" ref="G15">MIN(6,SUM((((G12:G13)/($D14*3))*5)))</f>
        <v>#DIV/0!</v>
      </c>
      <c r="H15" s="276" t="e" cm="1">
        <f t="array" ref="H15">MIN(6,SUM((((H12:H13)/($D14*3))*5)))</f>
        <v>#DIV/0!</v>
      </c>
      <c r="I15" s="276" t="e" cm="1">
        <f t="array" ref="I15">MIN(6,SUM((((I12:I13)/($D14*3))*5)))</f>
        <v>#DIV/0!</v>
      </c>
    </row>
    <row r="16" spans="1:14" ht="15" thickBot="1" x14ac:dyDescent="0.4">
      <c r="B16" s="503"/>
      <c r="C16" s="503"/>
      <c r="D16" s="503"/>
      <c r="E16" s="503"/>
      <c r="F16" s="503"/>
      <c r="G16" s="503"/>
      <c r="H16" s="503"/>
      <c r="I16" s="503"/>
    </row>
    <row r="17" spans="2:14" ht="39.5" thickBot="1" x14ac:dyDescent="0.4">
      <c r="B17" s="487" t="s">
        <v>1335</v>
      </c>
      <c r="C17" s="487"/>
      <c r="D17" s="104" t="s">
        <v>1327</v>
      </c>
      <c r="E17" s="368" t="s">
        <v>1345</v>
      </c>
      <c r="F17" s="368" t="s">
        <v>1178</v>
      </c>
      <c r="G17" s="368" t="s">
        <v>1179</v>
      </c>
      <c r="H17" s="368" t="s">
        <v>1180</v>
      </c>
      <c r="I17" s="368" t="s">
        <v>1181</v>
      </c>
      <c r="J17" s="104" t="s">
        <v>1328</v>
      </c>
      <c r="K17" s="104" t="s">
        <v>1329</v>
      </c>
      <c r="L17" s="104" t="s">
        <v>1330</v>
      </c>
    </row>
    <row r="18" spans="2:14" ht="41.25" customHeight="1" x14ac:dyDescent="0.35">
      <c r="B18" s="515" t="s">
        <v>1477</v>
      </c>
      <c r="C18" s="515"/>
      <c r="D18" s="99">
        <v>2</v>
      </c>
      <c r="E18" s="118"/>
      <c r="F18" s="118"/>
      <c r="G18" s="118"/>
      <c r="H18" s="118"/>
      <c r="I18" s="118"/>
      <c r="J18" s="243" t="s">
        <v>1332</v>
      </c>
      <c r="K18" s="243" t="s">
        <v>1332</v>
      </c>
      <c r="L18" s="243" t="s">
        <v>1332</v>
      </c>
    </row>
    <row r="19" spans="2:14" ht="42.75" customHeight="1" x14ac:dyDescent="0.35">
      <c r="B19" s="516" t="s">
        <v>1478</v>
      </c>
      <c r="C19" s="516"/>
      <c r="D19" s="102">
        <v>2</v>
      </c>
      <c r="E19" s="103"/>
      <c r="F19" s="103"/>
      <c r="G19" s="103"/>
      <c r="H19" s="103"/>
      <c r="I19" s="103"/>
      <c r="J19" s="246" t="s">
        <v>1332</v>
      </c>
      <c r="K19" s="246" t="s">
        <v>1332</v>
      </c>
      <c r="L19" s="246" t="s">
        <v>1332</v>
      </c>
    </row>
    <row r="20" spans="2:14" ht="14.5" customHeight="1" x14ac:dyDescent="0.35">
      <c r="B20" s="505" t="s">
        <v>1334</v>
      </c>
      <c r="C20" s="505"/>
      <c r="D20" cm="1">
        <f t="array" ref="D20">_xlfn.IFS('2. Employee Info'!O19='2. Employee Info'!N20,I20,'2. Employee Info'!O19='2. Employee Info'!N21,J20,'2. Employee Info'!O19='2. Employee Info'!N22,K20)</f>
        <v>0</v>
      </c>
      <c r="J20">
        <f>COUNTA(J18:J19)</f>
        <v>2</v>
      </c>
      <c r="K20">
        <f t="shared" ref="K20:L20" si="1">COUNTA(K18:K19)</f>
        <v>2</v>
      </c>
      <c r="L20">
        <f t="shared" si="1"/>
        <v>2</v>
      </c>
    </row>
    <row r="21" spans="2:14" x14ac:dyDescent="0.35">
      <c r="B21" s="504" t="s">
        <v>49</v>
      </c>
      <c r="C21" s="504"/>
      <c r="D21" s="276" t="e" cm="1">
        <f t="array" ref="D21">MIN(6,SUM((((D18:D19)/($D20*3))*5)))</f>
        <v>#DIV/0!</v>
      </c>
      <c r="E21" s="276" t="e" cm="1">
        <f t="array" ref="E21">MIN(6,SUM((((E18:E19)/($D20*3))*5)))</f>
        <v>#DIV/0!</v>
      </c>
      <c r="F21" s="276" t="e" cm="1">
        <f t="array" ref="F21">MIN(6,SUM((((F18:F19)/($D20*3))*5)))</f>
        <v>#DIV/0!</v>
      </c>
      <c r="G21" s="276" t="e" cm="1">
        <f t="array" ref="G21">MIN(6,SUM((((G18:G19)/($D20*3))*5)))</f>
        <v>#DIV/0!</v>
      </c>
      <c r="H21" s="276" t="e" cm="1">
        <f t="array" ref="H21">MIN(6,SUM((((H18:H19)/($D20*3))*5)))</f>
        <v>#DIV/0!</v>
      </c>
      <c r="I21" s="276" t="e" cm="1">
        <f t="array" ref="I21">MIN(6,SUM((((I18:I19)/($D20*3))*5)))</f>
        <v>#DIV/0!</v>
      </c>
    </row>
    <row r="22" spans="2:14" ht="15" thickBot="1" x14ac:dyDescent="0.4">
      <c r="B22" s="477"/>
      <c r="C22" s="477"/>
      <c r="D22" s="477"/>
      <c r="E22" s="477"/>
      <c r="F22" s="477"/>
      <c r="G22" s="477"/>
      <c r="H22" s="477"/>
      <c r="I22" s="477"/>
    </row>
    <row r="23" spans="2:14" ht="39.5" thickBot="1" x14ac:dyDescent="0.4">
      <c r="B23" s="487" t="s">
        <v>1338</v>
      </c>
      <c r="C23" s="487"/>
      <c r="D23" s="104" t="s">
        <v>1327</v>
      </c>
      <c r="E23" s="368" t="s">
        <v>1345</v>
      </c>
      <c r="F23" s="368" t="s">
        <v>1178</v>
      </c>
      <c r="G23" s="368" t="s">
        <v>1179</v>
      </c>
      <c r="H23" s="368" t="s">
        <v>1180</v>
      </c>
      <c r="I23" s="368" t="s">
        <v>1181</v>
      </c>
      <c r="J23" s="104" t="s">
        <v>1328</v>
      </c>
      <c r="K23" s="104" t="s">
        <v>1329</v>
      </c>
      <c r="L23" s="104" t="s">
        <v>1330</v>
      </c>
    </row>
    <row r="24" spans="2:14" ht="66.650000000000006" customHeight="1" x14ac:dyDescent="0.35">
      <c r="B24" s="515" t="s">
        <v>1479</v>
      </c>
      <c r="C24" s="515"/>
      <c r="D24" s="99">
        <v>1</v>
      </c>
      <c r="J24" s="243" t="s">
        <v>1332</v>
      </c>
      <c r="K24" s="243" t="s">
        <v>1332</v>
      </c>
      <c r="L24" s="243" t="s">
        <v>1332</v>
      </c>
    </row>
    <row r="25" spans="2:14" ht="48.65" customHeight="1" x14ac:dyDescent="0.35">
      <c r="B25" s="516" t="s">
        <v>1480</v>
      </c>
      <c r="C25" s="516"/>
      <c r="D25" s="102">
        <v>2</v>
      </c>
      <c r="E25" s="103"/>
      <c r="F25" s="103"/>
      <c r="G25" s="103"/>
      <c r="H25" s="103"/>
      <c r="I25" s="103"/>
      <c r="J25" s="103"/>
      <c r="K25" s="246" t="s">
        <v>1332</v>
      </c>
      <c r="L25" s="246" t="s">
        <v>1332</v>
      </c>
    </row>
    <row r="26" spans="2:14" ht="14.5" customHeight="1" x14ac:dyDescent="0.35">
      <c r="B26" s="480" t="s">
        <v>1334</v>
      </c>
      <c r="C26" s="480"/>
      <c r="D26" s="99" cm="1">
        <f t="array" ref="D26">_xlfn.IFS('2. Employee Info'!O19='2. Employee Info'!N20,I26,'2. Employee Info'!O19='2. Employee Info'!N21,J26,'2. Employee Info'!O19='2. Employee Info'!N22,K26)</f>
        <v>0</v>
      </c>
      <c r="E26" s="360"/>
      <c r="F26" s="360"/>
      <c r="G26" s="360"/>
      <c r="H26" s="360"/>
      <c r="I26" s="360"/>
      <c r="J26">
        <f>COUNTA(J24:J25)</f>
        <v>1</v>
      </c>
      <c r="K26">
        <f t="shared" ref="K26:L26" si="2">COUNTA(K24:K25)</f>
        <v>2</v>
      </c>
      <c r="L26">
        <f t="shared" si="2"/>
        <v>2</v>
      </c>
      <c r="M26" s="362"/>
    </row>
    <row r="27" spans="2:14" x14ac:dyDescent="0.35">
      <c r="B27" s="504" t="s">
        <v>49</v>
      </c>
      <c r="C27" s="504"/>
      <c r="D27" s="99" t="e" cm="1">
        <f t="array" ref="D27">MIN(6,SUM((((D24:D25)/($D26*3))*5)))</f>
        <v>#DIV/0!</v>
      </c>
    </row>
    <row r="28" spans="2:14" ht="15" thickBot="1" x14ac:dyDescent="0.4">
      <c r="B28" s="503"/>
      <c r="C28" s="503"/>
      <c r="D28" s="503"/>
      <c r="E28" s="503"/>
      <c r="F28" s="503"/>
      <c r="G28" s="503"/>
      <c r="H28" s="503"/>
      <c r="I28" s="503"/>
    </row>
    <row r="29" spans="2:14" ht="39.5" thickBot="1" x14ac:dyDescent="0.4">
      <c r="B29" s="487" t="s">
        <v>1339</v>
      </c>
      <c r="C29" s="487"/>
      <c r="D29" s="104" t="s">
        <v>1327</v>
      </c>
      <c r="E29" s="368" t="s">
        <v>1345</v>
      </c>
      <c r="F29" s="368" t="s">
        <v>1178</v>
      </c>
      <c r="G29" s="368" t="s">
        <v>1179</v>
      </c>
      <c r="H29" s="368" t="s">
        <v>1180</v>
      </c>
      <c r="I29" s="368" t="s">
        <v>1181</v>
      </c>
      <c r="J29" s="104" t="s">
        <v>1328</v>
      </c>
      <c r="K29" s="104" t="s">
        <v>1329</v>
      </c>
      <c r="L29" s="104" t="s">
        <v>1330</v>
      </c>
    </row>
    <row r="30" spans="2:14" ht="42" customHeight="1" thickBot="1" x14ac:dyDescent="0.4">
      <c r="B30" s="515" t="s">
        <v>1481</v>
      </c>
      <c r="C30" s="515"/>
      <c r="D30" s="102">
        <v>2</v>
      </c>
      <c r="E30" s="103"/>
      <c r="F30" s="103"/>
      <c r="G30" s="103"/>
      <c r="H30" s="103"/>
      <c r="I30" s="103"/>
      <c r="J30" s="247" t="s">
        <v>1332</v>
      </c>
      <c r="K30" s="247" t="s">
        <v>1332</v>
      </c>
      <c r="L30" s="247" t="s">
        <v>1332</v>
      </c>
      <c r="M30" s="507"/>
      <c r="N30" s="507"/>
    </row>
    <row r="31" spans="2:14" ht="14.5" customHeight="1" x14ac:dyDescent="0.35">
      <c r="B31" s="505" t="s">
        <v>1334</v>
      </c>
      <c r="C31" s="505"/>
      <c r="D31" s="99" cm="1">
        <f t="array" ref="D31">_xlfn.IFS('2. Employee Info'!O19='2. Employee Info'!N20,I31,'2. Employee Info'!O19='2. Employee Info'!N21,J31,'2. Employee Info'!O19='2. Employee Info'!N22,K31)</f>
        <v>0</v>
      </c>
      <c r="J31">
        <f>COUNTA(J30)</f>
        <v>1</v>
      </c>
      <c r="K31">
        <f t="shared" ref="K31:L31" si="3">COUNTA(K30)</f>
        <v>1</v>
      </c>
      <c r="L31">
        <f t="shared" si="3"/>
        <v>1</v>
      </c>
      <c r="M31" s="280"/>
      <c r="N31" s="280"/>
    </row>
    <row r="32" spans="2:14" x14ac:dyDescent="0.35">
      <c r="B32" s="504" t="s">
        <v>49</v>
      </c>
      <c r="C32" s="504"/>
      <c r="D32" s="276" t="e">
        <f>MIN(6,SUM((((D30)/($D31*3))*5)))</f>
        <v>#DIV/0!</v>
      </c>
    </row>
    <row r="33" spans="2:12" ht="15" thickBot="1" x14ac:dyDescent="0.4">
      <c r="B33" s="101"/>
      <c r="C33" s="101"/>
      <c r="D33" s="101"/>
    </row>
    <row r="34" spans="2:12" ht="39.5" thickBot="1" x14ac:dyDescent="0.4">
      <c r="B34" s="487" t="s">
        <v>1340</v>
      </c>
      <c r="C34" s="487"/>
      <c r="D34" s="104" t="s">
        <v>1327</v>
      </c>
      <c r="E34" s="368" t="s">
        <v>1345</v>
      </c>
      <c r="F34" s="368" t="s">
        <v>1178</v>
      </c>
      <c r="G34" s="368" t="s">
        <v>1179</v>
      </c>
      <c r="H34" s="368" t="s">
        <v>1180</v>
      </c>
      <c r="I34" s="368" t="s">
        <v>1181</v>
      </c>
      <c r="J34" s="104" t="s">
        <v>1328</v>
      </c>
      <c r="K34" s="104" t="s">
        <v>1329</v>
      </c>
      <c r="L34" s="104" t="s">
        <v>1330</v>
      </c>
    </row>
    <row r="35" spans="2:12" ht="54.65" customHeight="1" thickBot="1" x14ac:dyDescent="0.4">
      <c r="B35" s="507" t="s">
        <v>1482</v>
      </c>
      <c r="C35" s="507"/>
      <c r="D35" s="393">
        <v>2</v>
      </c>
      <c r="J35" s="243" t="s">
        <v>1332</v>
      </c>
      <c r="K35" s="243" t="s">
        <v>1332</v>
      </c>
      <c r="L35" s="243" t="s">
        <v>1332</v>
      </c>
    </row>
    <row r="36" spans="2:12" ht="36.65" customHeight="1" thickBot="1" x14ac:dyDescent="0.4">
      <c r="B36" s="507" t="s">
        <v>1483</v>
      </c>
      <c r="C36" s="507"/>
      <c r="D36" s="393">
        <v>3</v>
      </c>
      <c r="J36" s="243" t="s">
        <v>1332</v>
      </c>
      <c r="K36" s="243" t="s">
        <v>1332</v>
      </c>
      <c r="L36" s="243" t="s">
        <v>1332</v>
      </c>
    </row>
    <row r="37" spans="2:12" ht="60" customHeight="1" x14ac:dyDescent="0.35">
      <c r="B37" s="513" t="s">
        <v>1484</v>
      </c>
      <c r="C37" s="513"/>
      <c r="D37" s="439">
        <v>2</v>
      </c>
      <c r="E37" s="103"/>
      <c r="F37" s="103"/>
      <c r="G37" s="103"/>
      <c r="H37" s="103"/>
      <c r="I37" s="103"/>
      <c r="J37" s="103"/>
      <c r="K37" s="246" t="s">
        <v>1332</v>
      </c>
      <c r="L37" s="246" t="s">
        <v>1332</v>
      </c>
    </row>
    <row r="38" spans="2:12" ht="14.5" customHeight="1" x14ac:dyDescent="0.35">
      <c r="B38" s="505" t="s">
        <v>1334</v>
      </c>
      <c r="C38" s="505"/>
      <c r="D38" s="99" cm="1">
        <f t="array" ref="D38">_xlfn.IFS('2. Employee Info'!O19='2. Employee Info'!N20,I38,'2. Employee Info'!O19='2. Employee Info'!N21,J38,'2. Employee Info'!O19='2. Employee Info'!N22,K38)</f>
        <v>0</v>
      </c>
      <c r="J38">
        <f>COUNTA(J35:J37)</f>
        <v>2</v>
      </c>
      <c r="K38">
        <f t="shared" ref="K38:L38" si="4">COUNTA(K35:K37)</f>
        <v>3</v>
      </c>
      <c r="L38">
        <f t="shared" si="4"/>
        <v>3</v>
      </c>
    </row>
    <row r="39" spans="2:12" x14ac:dyDescent="0.35">
      <c r="B39" s="504" t="s">
        <v>49</v>
      </c>
      <c r="C39" s="504"/>
      <c r="D39" s="276" t="e" cm="1">
        <f t="array" ref="D39">MIN(6,SUM((((D35:D37)/($D38*3))*5)))</f>
        <v>#DIV/0!</v>
      </c>
      <c r="E39" s="276" t="e" cm="1">
        <f t="array" ref="E39">MIN(6,SUM((((E35:E37)/($D38*3))*5)))</f>
        <v>#DIV/0!</v>
      </c>
      <c r="F39" s="276" t="e" cm="1">
        <f t="array" ref="F39">MIN(6,SUM((((F35:F37)/($D38*3))*5)))</f>
        <v>#DIV/0!</v>
      </c>
      <c r="G39" s="276" t="e" cm="1">
        <f t="array" ref="G39">MIN(6,SUM((((G35:G37)/($D38*3))*5)))</f>
        <v>#DIV/0!</v>
      </c>
      <c r="H39" s="276" t="e" cm="1">
        <f t="array" ref="H39">MIN(6,SUM((((H35:H37)/($D38*3))*5)))</f>
        <v>#DIV/0!</v>
      </c>
      <c r="I39" s="276" t="e" cm="1">
        <f t="array" ref="I39">MIN(6,SUM((((I35:I37)/($D38*3))*5)))</f>
        <v>#DIV/0!</v>
      </c>
    </row>
    <row r="40" spans="2:12" ht="15" thickBot="1" x14ac:dyDescent="0.4">
      <c r="B40" s="514"/>
      <c r="C40" s="514"/>
      <c r="D40" s="514"/>
      <c r="E40" s="514"/>
      <c r="F40" s="514"/>
      <c r="G40" s="514"/>
      <c r="H40" s="514"/>
      <c r="I40" s="514"/>
    </row>
    <row r="41" spans="2:12" ht="15" thickBot="1" x14ac:dyDescent="0.4">
      <c r="B41" s="511" t="s">
        <v>1341</v>
      </c>
      <c r="C41" s="512"/>
      <c r="D41" s="395" t="e">
        <f>AVERAGE(D39,D32,D27,D21,D15)</f>
        <v>#DIV/0!</v>
      </c>
      <c r="E41" s="395" t="e">
        <f t="shared" ref="E41:I41" si="5">AVERAGE(E39,E32,E27,E21,E15)</f>
        <v>#DIV/0!</v>
      </c>
      <c r="F41" s="395" t="e">
        <f t="shared" si="5"/>
        <v>#DIV/0!</v>
      </c>
      <c r="G41" s="395" t="e">
        <f t="shared" si="5"/>
        <v>#DIV/0!</v>
      </c>
      <c r="H41" s="395" t="e">
        <f t="shared" si="5"/>
        <v>#DIV/0!</v>
      </c>
      <c r="I41" s="395" t="e">
        <f t="shared" si="5"/>
        <v>#DIV/0!</v>
      </c>
    </row>
    <row r="43" spans="2:12" x14ac:dyDescent="0.35">
      <c r="B43" s="66" t="s">
        <v>1342</v>
      </c>
      <c r="J43">
        <v>3</v>
      </c>
      <c r="K43">
        <v>0</v>
      </c>
      <c r="L43">
        <v>0</v>
      </c>
    </row>
  </sheetData>
  <mergeCells count="37">
    <mergeCell ref="B41:C41"/>
    <mergeCell ref="B24:C24"/>
    <mergeCell ref="B34:C34"/>
    <mergeCell ref="B37:C37"/>
    <mergeCell ref="B35:C35"/>
    <mergeCell ref="B36:C36"/>
    <mergeCell ref="B39:C39"/>
    <mergeCell ref="B29:C29"/>
    <mergeCell ref="B30:C30"/>
    <mergeCell ref="B32:C32"/>
    <mergeCell ref="B27:C27"/>
    <mergeCell ref="B40:I40"/>
    <mergeCell ref="B28:I28"/>
    <mergeCell ref="B25:C25"/>
    <mergeCell ref="B31:C31"/>
    <mergeCell ref="B38:C38"/>
    <mergeCell ref="M12:N12"/>
    <mergeCell ref="M30:N30"/>
    <mergeCell ref="B19:C19"/>
    <mergeCell ref="B16:I16"/>
    <mergeCell ref="B22:I22"/>
    <mergeCell ref="B21:C21"/>
    <mergeCell ref="B23:C23"/>
    <mergeCell ref="B15:C15"/>
    <mergeCell ref="B17:C17"/>
    <mergeCell ref="B18:C18"/>
    <mergeCell ref="B13:C13"/>
    <mergeCell ref="B14:C14"/>
    <mergeCell ref="B20:C20"/>
    <mergeCell ref="B26:C26"/>
    <mergeCell ref="C7:D7"/>
    <mergeCell ref="B2:C2"/>
    <mergeCell ref="B11:C11"/>
    <mergeCell ref="B12:C12"/>
    <mergeCell ref="B3:L3"/>
    <mergeCell ref="B9:I9"/>
    <mergeCell ref="B10:L10"/>
  </mergeCells>
  <phoneticPr fontId="129" type="noConversion"/>
  <pageMargins left="0.25" right="0.25" top="0.75" bottom="0.75" header="0.3" footer="0.3"/>
  <pageSetup paperSize="9" scale="4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N53"/>
  <sheetViews>
    <sheetView workbookViewId="0">
      <selection activeCell="E12" sqref="E12"/>
    </sheetView>
  </sheetViews>
  <sheetFormatPr defaultColWidth="8.81640625" defaultRowHeight="14.5" x14ac:dyDescent="0.35"/>
  <cols>
    <col min="1" max="1" width="3.453125" bestFit="1" customWidth="1"/>
    <col min="2" max="2" width="11.81640625" customWidth="1"/>
    <col min="3" max="3" width="38.453125" customWidth="1"/>
    <col min="4" max="4" width="12.81640625" customWidth="1"/>
    <col min="5" max="9" width="12.453125" customWidth="1"/>
    <col min="10" max="12" width="15.81640625" customWidth="1"/>
  </cols>
  <sheetData>
    <row r="2" spans="1:14" ht="18.5" x14ac:dyDescent="0.45">
      <c r="A2" s="185">
        <v>22</v>
      </c>
      <c r="B2" s="485" t="s">
        <v>66</v>
      </c>
      <c r="C2" s="485"/>
      <c r="D2" s="181"/>
      <c r="E2" s="181"/>
      <c r="F2" s="181"/>
      <c r="G2" s="181"/>
      <c r="H2" s="181"/>
      <c r="I2" s="181"/>
      <c r="J2" s="181"/>
      <c r="K2" s="181"/>
      <c r="L2" s="181"/>
    </row>
    <row r="3" spans="1:14" ht="31.5" customHeight="1" x14ac:dyDescent="0.35">
      <c r="B3" s="479" t="s">
        <v>1319</v>
      </c>
      <c r="C3" s="479"/>
      <c r="D3" s="479"/>
      <c r="E3" s="479"/>
      <c r="F3" s="479"/>
      <c r="G3" s="479"/>
      <c r="H3" s="479"/>
      <c r="I3" s="479"/>
      <c r="J3" s="479"/>
      <c r="K3" s="479"/>
      <c r="L3" s="479"/>
    </row>
    <row r="4" spans="1:14" ht="14.9" customHeight="1" x14ac:dyDescent="0.35">
      <c r="B4" s="284" t="s">
        <v>1320</v>
      </c>
      <c r="C4" s="284" t="s">
        <v>1321</v>
      </c>
    </row>
    <row r="5" spans="1:14" x14ac:dyDescent="0.35">
      <c r="B5" s="283">
        <v>0</v>
      </c>
      <c r="C5" s="281" t="s">
        <v>1190</v>
      </c>
    </row>
    <row r="6" spans="1:14" x14ac:dyDescent="0.35">
      <c r="B6" s="283">
        <v>1</v>
      </c>
      <c r="C6" s="281" t="s">
        <v>1322</v>
      </c>
      <c r="D6" s="235"/>
      <c r="E6" s="235"/>
      <c r="F6" s="235"/>
      <c r="G6" s="235"/>
      <c r="H6" s="235"/>
      <c r="I6" s="235"/>
      <c r="J6" s="235"/>
      <c r="K6" s="235"/>
      <c r="L6" s="235"/>
    </row>
    <row r="7" spans="1:14" ht="14.9" customHeight="1" x14ac:dyDescent="0.35">
      <c r="B7" s="283">
        <v>2</v>
      </c>
      <c r="C7" s="479" t="s">
        <v>1323</v>
      </c>
      <c r="D7" s="479"/>
      <c r="E7" s="235"/>
      <c r="F7" s="235"/>
      <c r="G7" s="235"/>
      <c r="H7" s="235"/>
      <c r="I7" s="235"/>
      <c r="J7" s="235"/>
      <c r="K7" s="235"/>
      <c r="L7" s="235"/>
    </row>
    <row r="8" spans="1:14" x14ac:dyDescent="0.35">
      <c r="B8" s="283">
        <v>3</v>
      </c>
      <c r="C8" s="281" t="s">
        <v>1324</v>
      </c>
      <c r="D8" s="235"/>
      <c r="E8" s="235"/>
      <c r="F8" s="235"/>
      <c r="G8" s="235"/>
      <c r="H8" s="235"/>
      <c r="I8" s="235"/>
      <c r="J8" s="235"/>
      <c r="K8" s="235"/>
      <c r="L8" s="235"/>
    </row>
    <row r="9" spans="1:14" x14ac:dyDescent="0.35">
      <c r="B9" s="479"/>
      <c r="C9" s="479"/>
      <c r="D9" s="479"/>
      <c r="E9" s="479"/>
      <c r="F9" s="479"/>
      <c r="G9" s="479"/>
      <c r="H9" s="479"/>
      <c r="I9" s="479"/>
      <c r="J9" s="479"/>
      <c r="K9" s="479"/>
      <c r="L9" s="479"/>
    </row>
    <row r="10" spans="1:14" ht="29.15" customHeight="1" thickBot="1" x14ac:dyDescent="0.4">
      <c r="B10" s="479" t="s">
        <v>1516</v>
      </c>
      <c r="C10" s="479"/>
      <c r="D10" s="479"/>
      <c r="E10" s="479"/>
      <c r="F10" s="479"/>
      <c r="G10" s="479"/>
      <c r="H10" s="479"/>
      <c r="I10" s="479"/>
      <c r="J10" s="479"/>
      <c r="K10" s="479"/>
      <c r="L10" s="479"/>
    </row>
    <row r="11" spans="1:14"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4" ht="43.5" customHeight="1" thickBot="1" x14ac:dyDescent="0.4">
      <c r="B12" s="507" t="s">
        <v>1517</v>
      </c>
      <c r="C12" s="507"/>
      <c r="D12" s="458">
        <v>3</v>
      </c>
      <c r="E12" s="282"/>
      <c r="J12" s="243" t="s">
        <v>1332</v>
      </c>
      <c r="K12" s="243" t="s">
        <v>1332</v>
      </c>
      <c r="L12" s="243" t="s">
        <v>1332</v>
      </c>
      <c r="M12" s="480"/>
      <c r="N12" s="480"/>
    </row>
    <row r="13" spans="1:14" ht="34.5" customHeight="1" x14ac:dyDescent="0.35">
      <c r="B13" s="480" t="s">
        <v>1518</v>
      </c>
      <c r="C13" s="480"/>
      <c r="D13" s="458">
        <v>3</v>
      </c>
      <c r="E13" s="282"/>
      <c r="J13" s="243" t="s">
        <v>1332</v>
      </c>
      <c r="K13" s="243" t="s">
        <v>1332</v>
      </c>
      <c r="L13" s="243" t="s">
        <v>1332</v>
      </c>
    </row>
    <row r="14" spans="1:14" ht="165.65" customHeight="1" x14ac:dyDescent="0.35">
      <c r="B14" s="519" t="s">
        <v>1519</v>
      </c>
      <c r="C14" s="519"/>
      <c r="D14" s="459">
        <v>2</v>
      </c>
      <c r="E14" s="363"/>
      <c r="F14" s="103"/>
      <c r="G14" s="103"/>
      <c r="H14" s="103"/>
      <c r="I14" s="103"/>
      <c r="J14" s="103"/>
      <c r="K14" s="246" t="s">
        <v>1332</v>
      </c>
      <c r="L14" s="246" t="s">
        <v>1332</v>
      </c>
    </row>
    <row r="15" spans="1:14" ht="14.5" customHeight="1" x14ac:dyDescent="0.35">
      <c r="B15" s="480" t="s">
        <v>1334</v>
      </c>
      <c r="C15" s="480"/>
      <c r="D15" s="458" cm="1">
        <f t="array" ref="D15">_xlfn.IFS('2. Employee Info'!O19='2. Employee Info'!N20,J15,'2. Employee Info'!O19='2. Employee Info'!N21,K15,'2. Employee Info'!O19='2. Employee Info'!N22,L15)</f>
        <v>2</v>
      </c>
      <c r="E15" s="460"/>
      <c r="J15">
        <f>COUNTA(J12:J14)</f>
        <v>2</v>
      </c>
      <c r="K15">
        <f t="shared" ref="K15:L15" si="0">COUNTA(K12:K14)</f>
        <v>3</v>
      </c>
      <c r="L15">
        <f t="shared" si="0"/>
        <v>3</v>
      </c>
    </row>
    <row r="16" spans="1:14" x14ac:dyDescent="0.35">
      <c r="B16" s="504" t="s">
        <v>49</v>
      </c>
      <c r="C16" s="504"/>
      <c r="D16" s="276" cm="1">
        <f t="array" ref="D16">MIN(6,SUM(((D12:D14)/($D$15*3))*5))</f>
        <v>6</v>
      </c>
      <c r="E16" s="276" cm="1">
        <f t="array" ref="E16">MIN(6,SUM((((E12:E14)/($D15*3))*5)))</f>
        <v>0</v>
      </c>
      <c r="F16" s="276" cm="1">
        <f t="array" ref="F16">MIN(6,SUM((((F12:F14)/($D15*3))*5)))</f>
        <v>0</v>
      </c>
      <c r="G16" s="276" cm="1">
        <f t="array" ref="G16">MIN(6,SUM((((G12:G14)/($D15*3))*5)))</f>
        <v>0</v>
      </c>
      <c r="H16" s="276" cm="1">
        <f t="array" ref="H16">MIN(6,SUM((((H12:H14)/($D15*3))*5)))</f>
        <v>0</v>
      </c>
      <c r="I16" s="276" cm="1">
        <f t="array" ref="I16">MIN(6,SUM((((I12:I14)/($D15*3))*5)))</f>
        <v>0</v>
      </c>
    </row>
    <row r="17" spans="2:12" ht="14.9" customHeight="1" thickBot="1" x14ac:dyDescent="0.4">
      <c r="B17" s="99"/>
      <c r="C17" s="99"/>
      <c r="D17" s="99"/>
      <c r="E17" s="99"/>
      <c r="F17" s="99"/>
      <c r="G17" s="99"/>
      <c r="H17" s="99"/>
      <c r="I17" s="99"/>
    </row>
    <row r="18" spans="2:12" ht="39.5" thickBot="1" x14ac:dyDescent="0.4">
      <c r="B18" s="487" t="s">
        <v>1335</v>
      </c>
      <c r="C18" s="487"/>
      <c r="D18" s="104" t="s">
        <v>1327</v>
      </c>
      <c r="E18" s="368" t="s">
        <v>1345</v>
      </c>
      <c r="F18" s="368" t="s">
        <v>1178</v>
      </c>
      <c r="G18" s="368" t="s">
        <v>1179</v>
      </c>
      <c r="H18" s="368" t="s">
        <v>1180</v>
      </c>
      <c r="I18" s="368" t="s">
        <v>1181</v>
      </c>
      <c r="J18" s="104" t="s">
        <v>1328</v>
      </c>
      <c r="K18" s="104" t="s">
        <v>1329</v>
      </c>
      <c r="L18" s="104" t="s">
        <v>1330</v>
      </c>
    </row>
    <row r="19" spans="2:12" ht="28.5" x14ac:dyDescent="0.35">
      <c r="B19" s="516" t="s">
        <v>1520</v>
      </c>
      <c r="C19" s="516"/>
      <c r="D19" s="103">
        <v>1</v>
      </c>
      <c r="E19" s="103"/>
      <c r="F19" s="103"/>
      <c r="G19" s="103"/>
      <c r="H19" s="103"/>
      <c r="I19" s="103"/>
      <c r="J19" s="246" t="s">
        <v>1332</v>
      </c>
      <c r="K19" s="246" t="s">
        <v>1332</v>
      </c>
      <c r="L19" s="246" t="s">
        <v>1332</v>
      </c>
    </row>
    <row r="20" spans="2:12" ht="14.5" customHeight="1" x14ac:dyDescent="0.35">
      <c r="B20" s="480" t="s">
        <v>1334</v>
      </c>
      <c r="C20" s="480"/>
      <c r="D20" cm="1">
        <f t="array" ref="D20">_xlfn.IFS('2. Employee Info'!O19='2. Employee Info'!N20,J20,'2. Employee Info'!O19='2. Employee Info'!N21,K20,'2. Employee Info'!O19='2. Employee Info'!N22,L20)</f>
        <v>1</v>
      </c>
      <c r="J20">
        <f>COUNTA(J19)</f>
        <v>1</v>
      </c>
      <c r="K20">
        <f t="shared" ref="K20:L20" si="1">COUNTA(K19)</f>
        <v>1</v>
      </c>
      <c r="L20">
        <f t="shared" si="1"/>
        <v>1</v>
      </c>
    </row>
    <row r="21" spans="2:12" x14ac:dyDescent="0.35">
      <c r="B21" s="504" t="s">
        <v>49</v>
      </c>
      <c r="C21" s="504"/>
      <c r="D21" s="276">
        <f>MIN(6,SUM(((D19)/($D$20*3))*5))</f>
        <v>1.6666666666666665</v>
      </c>
      <c r="E21" s="276">
        <f t="shared" ref="E21:I21" si="2">MIN(6,SUM(((E19)/($D$20*3))*5))</f>
        <v>0</v>
      </c>
      <c r="F21" s="276">
        <f t="shared" si="2"/>
        <v>0</v>
      </c>
      <c r="G21" s="276">
        <f t="shared" si="2"/>
        <v>0</v>
      </c>
      <c r="H21" s="276">
        <f t="shared" si="2"/>
        <v>0</v>
      </c>
      <c r="I21" s="276">
        <f t="shared" si="2"/>
        <v>0</v>
      </c>
    </row>
    <row r="22" spans="2:12" ht="15" thickBot="1" x14ac:dyDescent="0.4">
      <c r="B22" s="477"/>
      <c r="C22" s="477"/>
      <c r="D22" s="477"/>
      <c r="E22" s="477"/>
      <c r="F22" s="477"/>
      <c r="G22" s="477"/>
      <c r="H22" s="477"/>
      <c r="I22" s="477"/>
      <c r="K22" s="119"/>
    </row>
    <row r="23" spans="2:12" ht="39.5" thickBot="1" x14ac:dyDescent="0.4">
      <c r="B23" s="487" t="s">
        <v>1338</v>
      </c>
      <c r="C23" s="487"/>
      <c r="D23" s="104" t="s">
        <v>1327</v>
      </c>
      <c r="E23" s="368" t="s">
        <v>1345</v>
      </c>
      <c r="F23" s="368" t="s">
        <v>1178</v>
      </c>
      <c r="G23" s="368" t="s">
        <v>1179</v>
      </c>
      <c r="H23" s="368" t="s">
        <v>1180</v>
      </c>
      <c r="I23" s="368" t="s">
        <v>1181</v>
      </c>
      <c r="J23" s="104" t="s">
        <v>1328</v>
      </c>
      <c r="K23" s="104" t="s">
        <v>1329</v>
      </c>
      <c r="L23" s="104" t="s">
        <v>1330</v>
      </c>
    </row>
    <row r="24" spans="2:12" ht="34.5" customHeight="1" x14ac:dyDescent="0.35">
      <c r="B24" s="515" t="s">
        <v>1521</v>
      </c>
      <c r="C24" s="515"/>
      <c r="D24" s="99">
        <v>2</v>
      </c>
      <c r="J24" s="243" t="s">
        <v>1332</v>
      </c>
      <c r="K24" s="243" t="s">
        <v>1332</v>
      </c>
      <c r="L24" s="243" t="s">
        <v>1332</v>
      </c>
    </row>
    <row r="25" spans="2:12" ht="45.65" customHeight="1" x14ac:dyDescent="0.35">
      <c r="B25" s="515" t="s">
        <v>1522</v>
      </c>
      <c r="C25" s="515"/>
      <c r="D25" s="99">
        <v>2</v>
      </c>
      <c r="K25" s="243" t="s">
        <v>1332</v>
      </c>
      <c r="L25" s="243" t="s">
        <v>1332</v>
      </c>
    </row>
    <row r="26" spans="2:12" ht="88.5" customHeight="1" x14ac:dyDescent="0.35">
      <c r="B26" s="515" t="s">
        <v>1523</v>
      </c>
      <c r="C26" s="515"/>
      <c r="D26" s="99">
        <v>3</v>
      </c>
      <c r="K26" s="243" t="s">
        <v>1332</v>
      </c>
      <c r="L26" s="243" t="s">
        <v>1332</v>
      </c>
    </row>
    <row r="27" spans="2:12" ht="41.9" customHeight="1" x14ac:dyDescent="0.35">
      <c r="B27" s="515" t="s">
        <v>1524</v>
      </c>
      <c r="C27" s="515"/>
      <c r="D27" s="99">
        <v>1</v>
      </c>
      <c r="J27" s="243"/>
      <c r="K27" s="243" t="s">
        <v>1332</v>
      </c>
      <c r="L27" s="243" t="s">
        <v>1332</v>
      </c>
    </row>
    <row r="28" spans="2:12" ht="49.5" customHeight="1" x14ac:dyDescent="0.35">
      <c r="B28" s="515" t="s">
        <v>1525</v>
      </c>
      <c r="C28" s="515"/>
      <c r="D28" s="99">
        <v>1</v>
      </c>
      <c r="L28" s="243" t="s">
        <v>1332</v>
      </c>
    </row>
    <row r="29" spans="2:12" ht="44.9" customHeight="1" x14ac:dyDescent="0.35">
      <c r="B29" s="515" t="s">
        <v>1526</v>
      </c>
      <c r="C29" s="515"/>
      <c r="D29" s="99">
        <v>1</v>
      </c>
      <c r="L29" s="243" t="s">
        <v>1332</v>
      </c>
    </row>
    <row r="30" spans="2:12" ht="50.15" customHeight="1" x14ac:dyDescent="0.35">
      <c r="B30" s="515" t="s">
        <v>1527</v>
      </c>
      <c r="C30" s="515"/>
      <c r="D30" s="99">
        <v>1</v>
      </c>
    </row>
    <row r="31" spans="2:12" ht="61.5" customHeight="1" x14ac:dyDescent="0.35">
      <c r="B31" s="516" t="s">
        <v>1528</v>
      </c>
      <c r="C31" s="516"/>
      <c r="D31" s="102">
        <v>1</v>
      </c>
      <c r="E31" s="103"/>
      <c r="F31" s="103"/>
      <c r="G31" s="103"/>
      <c r="H31" s="103"/>
      <c r="I31" s="103"/>
      <c r="J31" s="103"/>
      <c r="K31" s="103"/>
      <c r="L31" s="103"/>
    </row>
    <row r="32" spans="2:12" ht="14.5" customHeight="1" x14ac:dyDescent="0.35">
      <c r="B32" s="480" t="s">
        <v>1334</v>
      </c>
      <c r="C32" s="480"/>
      <c r="D32" cm="1">
        <f t="array" ref="D32">_xlfn.IFS('2. Employee Info'!O19='2. Employee Info'!N20,J32,'2. Employee Info'!O19='2. Employee Info'!N21,K32,'2. Employee Info'!O19='2. Employee Info'!N22,L32)</f>
        <v>1</v>
      </c>
      <c r="J32">
        <f>COUNTA(J24:J31)</f>
        <v>1</v>
      </c>
      <c r="K32">
        <f t="shared" ref="K32:L32" si="3">COUNTA(K24:K31)</f>
        <v>4</v>
      </c>
      <c r="L32">
        <f t="shared" si="3"/>
        <v>6</v>
      </c>
    </row>
    <row r="33" spans="2:12" x14ac:dyDescent="0.35">
      <c r="B33" s="504" t="s">
        <v>49</v>
      </c>
      <c r="C33" s="504"/>
      <c r="D33" s="276" cm="1">
        <f t="array" ref="D33">MIN(6,SUM(((D24:D31)/($D$32*3))*5))</f>
        <v>6</v>
      </c>
      <c r="E33" s="276" cm="1">
        <f t="array" ref="E33">MIN(6,SUM(((E24:E31)/($D$32*3))*5))</f>
        <v>0</v>
      </c>
      <c r="F33" s="276" cm="1">
        <f t="array" ref="F33">MIN(6,SUM(((F24:F31)/($D$32*3))*5))</f>
        <v>0</v>
      </c>
      <c r="G33" s="276" cm="1">
        <f t="array" ref="G33">MIN(6,SUM(((G24:G31)/($D$32*3))*5))</f>
        <v>0</v>
      </c>
      <c r="H33" s="276" cm="1">
        <f t="array" ref="H33">MIN(6,SUM(((H24:H31)/($D$32*3))*5))</f>
        <v>0</v>
      </c>
      <c r="I33" s="276" cm="1">
        <f t="array" ref="I33">MIN(6,SUM(((I24:I31)/($D$32*3))*5))</f>
        <v>0</v>
      </c>
    </row>
    <row r="34" spans="2:12" ht="15" thickBot="1" x14ac:dyDescent="0.4">
      <c r="B34" s="503"/>
      <c r="C34" s="503"/>
      <c r="D34" s="503"/>
      <c r="E34" s="503"/>
      <c r="F34" s="503"/>
      <c r="G34" s="503"/>
      <c r="H34" s="503"/>
      <c r="I34" s="503"/>
    </row>
    <row r="35" spans="2:12" ht="39.5" thickBot="1" x14ac:dyDescent="0.4">
      <c r="B35" s="487" t="s">
        <v>1339</v>
      </c>
      <c r="C35" s="487"/>
      <c r="D35" s="104" t="s">
        <v>1327</v>
      </c>
      <c r="E35" s="368" t="s">
        <v>1345</v>
      </c>
      <c r="F35" s="368" t="s">
        <v>1178</v>
      </c>
      <c r="G35" s="368" t="s">
        <v>1179</v>
      </c>
      <c r="H35" s="368" t="s">
        <v>1180</v>
      </c>
      <c r="I35" s="368" t="s">
        <v>1181</v>
      </c>
      <c r="J35" s="104" t="s">
        <v>1328</v>
      </c>
      <c r="K35" s="104" t="s">
        <v>1329</v>
      </c>
      <c r="L35" s="104" t="s">
        <v>1330</v>
      </c>
    </row>
    <row r="36" spans="2:12" ht="38.9" customHeight="1" thickBot="1" x14ac:dyDescent="0.4">
      <c r="B36" s="508" t="s">
        <v>1529</v>
      </c>
      <c r="C36" s="508"/>
      <c r="D36" s="105">
        <v>1</v>
      </c>
      <c r="J36" s="243" t="s">
        <v>1332</v>
      </c>
      <c r="K36" s="243" t="s">
        <v>1332</v>
      </c>
      <c r="L36" s="243" t="s">
        <v>1332</v>
      </c>
    </row>
    <row r="37" spans="2:12" ht="38.9" customHeight="1" thickBot="1" x14ac:dyDescent="0.4">
      <c r="B37" s="508" t="s">
        <v>1716</v>
      </c>
      <c r="C37" s="508"/>
      <c r="D37" s="105">
        <v>1</v>
      </c>
      <c r="J37" s="243"/>
      <c r="K37" s="243"/>
      <c r="L37" s="243" t="s">
        <v>1332</v>
      </c>
    </row>
    <row r="38" spans="2:12" ht="48" customHeight="1" thickBot="1" x14ac:dyDescent="0.4">
      <c r="B38" s="508" t="s">
        <v>1530</v>
      </c>
      <c r="C38" s="508"/>
      <c r="D38" s="105">
        <v>1</v>
      </c>
      <c r="E38" s="118"/>
      <c r="F38" s="118"/>
      <c r="G38" s="118"/>
      <c r="H38" s="118"/>
      <c r="I38" s="118"/>
      <c r="K38" s="122"/>
    </row>
    <row r="39" spans="2:12" ht="42" customHeight="1" thickBot="1" x14ac:dyDescent="0.4">
      <c r="B39" s="508" t="s">
        <v>1531</v>
      </c>
      <c r="C39" s="508"/>
      <c r="D39" s="105">
        <v>1</v>
      </c>
      <c r="J39" s="105"/>
      <c r="L39" s="99"/>
    </row>
    <row r="40" spans="2:12" ht="31.5" customHeight="1" x14ac:dyDescent="0.35">
      <c r="B40" s="518" t="s">
        <v>1532</v>
      </c>
      <c r="C40" s="518"/>
      <c r="D40" s="433">
        <v>1</v>
      </c>
      <c r="E40" s="103"/>
      <c r="F40" s="103"/>
      <c r="G40" s="103"/>
      <c r="H40" s="103"/>
      <c r="I40" s="103"/>
      <c r="J40" s="103"/>
      <c r="K40" s="248"/>
      <c r="L40" s="103"/>
    </row>
    <row r="41" spans="2:12" ht="14.5" customHeight="1" x14ac:dyDescent="0.35">
      <c r="B41" s="480" t="s">
        <v>1334</v>
      </c>
      <c r="C41" s="480"/>
      <c r="D41" s="99" cm="1">
        <f t="array" ref="D41">_xlfn.IFS('2. Employee Info'!O19='2. Employee Info'!N20,J41,'2. Employee Info'!O19='2. Employee Info'!N21,K41,'2. Employee Info'!O19='2. Employee Info'!N22,L41)</f>
        <v>1</v>
      </c>
      <c r="E41" s="184"/>
      <c r="F41" s="184"/>
      <c r="G41" s="184"/>
      <c r="H41" s="184"/>
      <c r="I41" s="184"/>
      <c r="J41">
        <f>COUNTA(J36:J40)</f>
        <v>1</v>
      </c>
      <c r="K41">
        <f t="shared" ref="K41:L41" si="4">COUNTA(K36:K40)</f>
        <v>1</v>
      </c>
      <c r="L41">
        <f t="shared" si="4"/>
        <v>2</v>
      </c>
    </row>
    <row r="42" spans="2:12" x14ac:dyDescent="0.35">
      <c r="B42" s="504" t="s">
        <v>49</v>
      </c>
      <c r="C42" s="504"/>
      <c r="D42" s="275" cm="1">
        <f t="array" ref="D42">MIN(6,SUM(((D36:D40)/($D$41*3))*5))</f>
        <v>6</v>
      </c>
      <c r="K42" s="122"/>
    </row>
    <row r="43" spans="2:12" ht="15" thickBot="1" x14ac:dyDescent="0.4">
      <c r="B43" s="503"/>
      <c r="C43" s="503"/>
      <c r="D43" s="503"/>
      <c r="E43" s="503"/>
      <c r="F43" s="503"/>
      <c r="G43" s="503"/>
      <c r="H43" s="503"/>
      <c r="I43" s="503"/>
      <c r="K43" s="123"/>
    </row>
    <row r="44" spans="2:12" ht="39.5" thickBot="1" x14ac:dyDescent="0.4">
      <c r="B44" s="487" t="s">
        <v>1340</v>
      </c>
      <c r="C44" s="487"/>
      <c r="D44" s="104" t="s">
        <v>1327</v>
      </c>
      <c r="E44" s="368" t="s">
        <v>1345</v>
      </c>
      <c r="F44" s="368" t="s">
        <v>1178</v>
      </c>
      <c r="G44" s="368" t="s">
        <v>1179</v>
      </c>
      <c r="H44" s="368" t="s">
        <v>1180</v>
      </c>
      <c r="I44" s="368" t="s">
        <v>1181</v>
      </c>
      <c r="J44" s="104" t="s">
        <v>1328</v>
      </c>
      <c r="K44" s="104" t="s">
        <v>1329</v>
      </c>
      <c r="L44" s="104" t="s">
        <v>1330</v>
      </c>
    </row>
    <row r="45" spans="2:12" ht="29" thickBot="1" x14ac:dyDescent="0.4">
      <c r="B45" s="480" t="s">
        <v>1533</v>
      </c>
      <c r="C45" s="480"/>
      <c r="D45" s="385">
        <v>1</v>
      </c>
      <c r="J45" s="243" t="s">
        <v>1332</v>
      </c>
      <c r="K45" s="243" t="s">
        <v>1332</v>
      </c>
      <c r="L45" s="243" t="s">
        <v>1332</v>
      </c>
    </row>
    <row r="46" spans="2:12" ht="29.15" customHeight="1" thickBot="1" x14ac:dyDescent="0.4">
      <c r="B46" s="517" t="s">
        <v>1534</v>
      </c>
      <c r="C46" s="517"/>
      <c r="D46" s="385">
        <v>1</v>
      </c>
      <c r="J46" s="243" t="s">
        <v>1332</v>
      </c>
      <c r="K46" s="243" t="s">
        <v>1332</v>
      </c>
      <c r="L46" s="243" t="s">
        <v>1332</v>
      </c>
    </row>
    <row r="47" spans="2:12" ht="41.15" customHeight="1" x14ac:dyDescent="0.35">
      <c r="B47" s="517" t="s">
        <v>1535</v>
      </c>
      <c r="C47" s="517"/>
      <c r="D47" s="385">
        <v>1</v>
      </c>
      <c r="K47" s="243" t="s">
        <v>1332</v>
      </c>
      <c r="L47" s="243" t="s">
        <v>1332</v>
      </c>
    </row>
    <row r="48" spans="2:12" ht="74.150000000000006" customHeight="1" x14ac:dyDescent="0.35">
      <c r="B48" s="513" t="s">
        <v>1536</v>
      </c>
      <c r="C48" s="513"/>
      <c r="D48" s="379">
        <v>1</v>
      </c>
      <c r="E48" s="103"/>
      <c r="F48" s="103"/>
      <c r="G48" s="103"/>
      <c r="H48" s="103"/>
      <c r="I48" s="103"/>
      <c r="J48" s="103"/>
      <c r="K48" s="248"/>
      <c r="L48" s="103"/>
    </row>
    <row r="49" spans="2:12" ht="14.5" customHeight="1" x14ac:dyDescent="0.35">
      <c r="B49" s="480" t="s">
        <v>1334</v>
      </c>
      <c r="C49" s="480"/>
      <c r="D49" s="122" cm="1">
        <f t="array" ref="D49">_xlfn.IFS('2. Employee Info'!O19='2. Employee Info'!N20,J49,'2. Employee Info'!O19='2. Employee Info'!N21,K49,'2. Employee Info'!O19='2. Employee Info'!N22,L49)</f>
        <v>2</v>
      </c>
      <c r="J49">
        <f>COUNTA(J45:J48)</f>
        <v>2</v>
      </c>
      <c r="K49">
        <f t="shared" ref="K49:L49" si="5">COUNTA(K45:K48)</f>
        <v>3</v>
      </c>
      <c r="L49">
        <f t="shared" si="5"/>
        <v>3</v>
      </c>
    </row>
    <row r="50" spans="2:12" x14ac:dyDescent="0.35">
      <c r="B50" s="504" t="s">
        <v>49</v>
      </c>
      <c r="C50" s="504"/>
      <c r="D50" s="275" cm="1">
        <f t="array" ref="D50">MIN(6,SUM(((D45:D48)/($D$49*3))*5))</f>
        <v>3.333333333333333</v>
      </c>
    </row>
    <row r="51" spans="2:12" ht="15" thickBot="1" x14ac:dyDescent="0.4">
      <c r="B51" s="514"/>
      <c r="C51" s="514"/>
      <c r="D51" s="514"/>
      <c r="E51" s="514"/>
      <c r="F51" s="514"/>
      <c r="G51" s="514"/>
      <c r="H51" s="514"/>
      <c r="I51" s="514"/>
    </row>
    <row r="52" spans="2:12" s="131" customFormat="1" ht="15" thickBot="1" x14ac:dyDescent="0.4">
      <c r="B52" s="511" t="s">
        <v>1341</v>
      </c>
      <c r="C52" s="512"/>
      <c r="D52" s="277">
        <f>AVERAGE(D50,D42,D33,D21,D16)</f>
        <v>4.5999999999999996</v>
      </c>
      <c r="E52" s="277"/>
      <c r="F52" s="278"/>
      <c r="G52" s="278"/>
      <c r="H52" s="278"/>
      <c r="I52" s="279"/>
    </row>
    <row r="53" spans="2:12" x14ac:dyDescent="0.35">
      <c r="B53" s="66"/>
    </row>
  </sheetData>
  <mergeCells count="47">
    <mergeCell ref="B23:C23"/>
    <mergeCell ref="B26:C26"/>
    <mergeCell ref="B30:C30"/>
    <mergeCell ref="B28:C28"/>
    <mergeCell ref="B31:C31"/>
    <mergeCell ref="B27:C27"/>
    <mergeCell ref="B24:C24"/>
    <mergeCell ref="B32:C32"/>
    <mergeCell ref="B41:C41"/>
    <mergeCell ref="B34:I34"/>
    <mergeCell ref="B50:C50"/>
    <mergeCell ref="B2:C2"/>
    <mergeCell ref="B11:C11"/>
    <mergeCell ref="B14:C14"/>
    <mergeCell ref="B3:L3"/>
    <mergeCell ref="B10:L10"/>
    <mergeCell ref="B9:L9"/>
    <mergeCell ref="C7:D7"/>
    <mergeCell ref="B13:C13"/>
    <mergeCell ref="B49:C49"/>
    <mergeCell ref="B33:C33"/>
    <mergeCell ref="B29:C29"/>
    <mergeCell ref="B25:C25"/>
    <mergeCell ref="B52:C52"/>
    <mergeCell ref="B46:C46"/>
    <mergeCell ref="B35:C35"/>
    <mergeCell ref="B38:C38"/>
    <mergeCell ref="B42:C42"/>
    <mergeCell ref="B44:C44"/>
    <mergeCell ref="B47:C47"/>
    <mergeCell ref="B45:C45"/>
    <mergeCell ref="B36:C36"/>
    <mergeCell ref="B39:C39"/>
    <mergeCell ref="B37:C37"/>
    <mergeCell ref="B40:C40"/>
    <mergeCell ref="B43:I43"/>
    <mergeCell ref="B51:I51"/>
    <mergeCell ref="B48:C48"/>
    <mergeCell ref="M12:N12"/>
    <mergeCell ref="B22:I22"/>
    <mergeCell ref="B16:C16"/>
    <mergeCell ref="B18:C18"/>
    <mergeCell ref="B19:C19"/>
    <mergeCell ref="B21:C21"/>
    <mergeCell ref="B20:C20"/>
    <mergeCell ref="B12:C12"/>
    <mergeCell ref="B15:C15"/>
  </mergeCells>
  <phoneticPr fontId="129" type="noConversion"/>
  <pageMargins left="0.25" right="0.25" top="0.75" bottom="0.75" header="0.3" footer="0.3"/>
  <pageSetup paperSize="9" scale="4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7"/>
  <sheetViews>
    <sheetView topLeftCell="A36" zoomScaleNormal="100" workbookViewId="0">
      <selection activeCell="B42" sqref="B42"/>
    </sheetView>
  </sheetViews>
  <sheetFormatPr defaultColWidth="8.81640625" defaultRowHeight="14.5" x14ac:dyDescent="0.35"/>
  <cols>
    <col min="1" max="1" width="3.81640625" bestFit="1" customWidth="1"/>
    <col min="2" max="2" width="9.81640625" bestFit="1" customWidth="1"/>
    <col min="3" max="3" width="38.453125" customWidth="1"/>
    <col min="4" max="9" width="12.453125" customWidth="1"/>
    <col min="10" max="12" width="15.81640625" customWidth="1"/>
  </cols>
  <sheetData>
    <row r="1" spans="1:14" x14ac:dyDescent="0.35">
      <c r="A1" t="s">
        <v>1318</v>
      </c>
    </row>
    <row r="2" spans="1:14" ht="18.5" x14ac:dyDescent="0.45">
      <c r="A2" s="185">
        <v>10</v>
      </c>
      <c r="B2" s="485" t="s">
        <v>69</v>
      </c>
      <c r="C2" s="485"/>
      <c r="D2" s="181"/>
      <c r="E2" s="181"/>
      <c r="F2" s="181"/>
      <c r="G2" s="181"/>
      <c r="H2" s="181"/>
      <c r="I2" s="181"/>
      <c r="J2" s="181"/>
      <c r="K2" s="181"/>
      <c r="L2" s="181"/>
    </row>
    <row r="3" spans="1:14" ht="30.65" customHeight="1" x14ac:dyDescent="0.35">
      <c r="B3" s="479" t="s">
        <v>1319</v>
      </c>
      <c r="C3" s="479"/>
      <c r="D3" s="479"/>
      <c r="E3" s="479"/>
      <c r="F3" s="479"/>
      <c r="G3" s="479"/>
      <c r="H3" s="479"/>
      <c r="I3" s="479"/>
      <c r="J3" s="479"/>
      <c r="K3" s="479"/>
      <c r="L3" s="479"/>
    </row>
    <row r="4" spans="1:14" x14ac:dyDescent="0.35">
      <c r="B4" s="284" t="s">
        <v>1320</v>
      </c>
      <c r="C4" s="284" t="s">
        <v>1321</v>
      </c>
      <c r="D4" s="235"/>
      <c r="E4" s="235"/>
      <c r="F4" s="235"/>
      <c r="G4" s="235"/>
      <c r="H4" s="235"/>
      <c r="I4" s="235"/>
      <c r="J4" s="235"/>
      <c r="K4" s="235"/>
      <c r="L4" s="235"/>
    </row>
    <row r="5" spans="1:14" x14ac:dyDescent="0.35">
      <c r="B5" s="283">
        <v>0</v>
      </c>
      <c r="C5" s="281" t="s">
        <v>1190</v>
      </c>
      <c r="D5" s="235"/>
      <c r="E5" s="235"/>
      <c r="F5" s="235"/>
      <c r="G5" s="235"/>
      <c r="H5" s="235"/>
      <c r="I5" s="235"/>
      <c r="J5" s="235"/>
      <c r="K5" s="235"/>
      <c r="L5" s="235"/>
    </row>
    <row r="6" spans="1:14" x14ac:dyDescent="0.35">
      <c r="B6" s="283">
        <v>1</v>
      </c>
      <c r="C6" s="281" t="s">
        <v>1322</v>
      </c>
      <c r="D6" s="235"/>
      <c r="E6" s="235"/>
      <c r="F6" s="235"/>
      <c r="G6" s="235"/>
      <c r="H6" s="235"/>
      <c r="I6" s="235"/>
      <c r="J6" s="235"/>
      <c r="K6" s="235"/>
      <c r="L6" s="235"/>
    </row>
    <row r="7" spans="1:14" x14ac:dyDescent="0.35">
      <c r="B7" s="283">
        <v>2</v>
      </c>
      <c r="C7" s="510" t="s">
        <v>1323</v>
      </c>
      <c r="D7" s="510"/>
      <c r="E7" s="235"/>
      <c r="F7" s="235"/>
      <c r="G7" s="235"/>
      <c r="H7" s="235"/>
      <c r="I7" s="235"/>
      <c r="J7" s="235"/>
      <c r="K7" s="235"/>
      <c r="L7" s="235"/>
    </row>
    <row r="8" spans="1:14" x14ac:dyDescent="0.35">
      <c r="B8" s="283">
        <v>3</v>
      </c>
      <c r="C8" s="281" t="s">
        <v>1324</v>
      </c>
      <c r="D8" s="235"/>
      <c r="E8" s="235"/>
      <c r="F8" s="235"/>
      <c r="G8" s="235"/>
      <c r="H8" s="235"/>
      <c r="I8" s="235"/>
      <c r="J8" s="235"/>
      <c r="K8" s="235"/>
      <c r="L8" s="235"/>
    </row>
    <row r="9" spans="1:14" x14ac:dyDescent="0.35">
      <c r="B9" s="509"/>
      <c r="C9" s="509"/>
      <c r="D9" s="509"/>
      <c r="E9" s="509"/>
      <c r="F9" s="509"/>
      <c r="G9" s="509"/>
      <c r="H9" s="509"/>
      <c r="I9" s="509"/>
      <c r="J9" s="509"/>
      <c r="K9" s="509"/>
      <c r="L9" s="509"/>
    </row>
    <row r="10" spans="1:14" ht="32.15" customHeight="1" thickBot="1" x14ac:dyDescent="0.4">
      <c r="B10" s="479" t="s">
        <v>1325</v>
      </c>
      <c r="C10" s="479"/>
      <c r="D10" s="479"/>
      <c r="E10" s="479"/>
      <c r="F10" s="479"/>
      <c r="G10" s="479"/>
      <c r="H10" s="479"/>
      <c r="I10" s="479"/>
      <c r="J10" s="479"/>
      <c r="K10" s="479"/>
      <c r="L10" s="479"/>
    </row>
    <row r="11" spans="1:14"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4" ht="42.65" customHeight="1" thickBot="1" x14ac:dyDescent="0.4">
      <c r="B12" s="508" t="s">
        <v>1331</v>
      </c>
      <c r="C12" s="508"/>
      <c r="D12" s="99">
        <v>2</v>
      </c>
      <c r="J12" s="243" t="s">
        <v>1332</v>
      </c>
      <c r="K12" s="243" t="s">
        <v>1332</v>
      </c>
      <c r="L12" s="243" t="s">
        <v>1332</v>
      </c>
      <c r="M12" s="281"/>
      <c r="N12" s="281"/>
    </row>
    <row r="13" spans="1:14" ht="52.5" customHeight="1" x14ac:dyDescent="0.35">
      <c r="B13" s="516" t="s">
        <v>1333</v>
      </c>
      <c r="C13" s="516"/>
      <c r="D13" s="102">
        <v>2</v>
      </c>
      <c r="E13" s="103" t="s">
        <v>1318</v>
      </c>
      <c r="F13" s="103"/>
      <c r="G13" s="103"/>
      <c r="H13" s="103"/>
      <c r="I13" s="103"/>
      <c r="J13" s="103"/>
      <c r="K13" s="246" t="s">
        <v>1332</v>
      </c>
      <c r="L13" s="246" t="s">
        <v>1332</v>
      </c>
    </row>
    <row r="14" spans="1:14" s="66" customFormat="1" ht="14.5" customHeight="1" x14ac:dyDescent="0.3">
      <c r="B14" s="98" t="s">
        <v>1334</v>
      </c>
      <c r="C14" s="99"/>
      <c r="D14" s="366" cm="1">
        <f t="array" ref="D14">_xlfn.IFS('2. Employee Info'!O19='2. Employee Info'!N20,'9. Performance evaluation'!J28,'2. Employee Info'!O19='2. Employee Info'!N21,'9. Performance evaluation'!K28,'2. Employee Info'!O19='2. Employee Info'!N22,'9. Performance evaluation'!L28)</f>
        <v>1</v>
      </c>
      <c r="J14" s="66">
        <f>COUNTA(J12:J13)</f>
        <v>1</v>
      </c>
      <c r="K14" s="66">
        <f t="shared" ref="K14:L14" si="0">COUNTA(K12:K13)</f>
        <v>2</v>
      </c>
      <c r="L14" s="66">
        <f t="shared" si="0"/>
        <v>2</v>
      </c>
    </row>
    <row r="15" spans="1:14" x14ac:dyDescent="0.35">
      <c r="B15" s="504" t="s">
        <v>49</v>
      </c>
      <c r="C15" s="504"/>
      <c r="D15" s="276" cm="1">
        <f t="array" ref="D15">MIN(6,SUM((((D12:D13)/(D28*3))*5)))</f>
        <v>6</v>
      </c>
    </row>
    <row r="16" spans="1:14" ht="15" thickBot="1" x14ac:dyDescent="0.4">
      <c r="B16" s="503"/>
      <c r="C16" s="503"/>
      <c r="D16" s="503"/>
      <c r="E16" s="503"/>
      <c r="F16" s="503"/>
      <c r="G16" s="503"/>
      <c r="H16" s="503"/>
      <c r="I16" s="503"/>
    </row>
    <row r="17" spans="2:14" ht="39.5" thickBot="1" x14ac:dyDescent="0.4">
      <c r="B17" s="487" t="s">
        <v>1335</v>
      </c>
      <c r="C17" s="487"/>
      <c r="D17" s="104" t="s">
        <v>1327</v>
      </c>
      <c r="E17" s="368" t="s">
        <v>1345</v>
      </c>
      <c r="F17" s="368" t="s">
        <v>1178</v>
      </c>
      <c r="G17" s="368" t="s">
        <v>1179</v>
      </c>
      <c r="H17" s="368" t="s">
        <v>1180</v>
      </c>
      <c r="I17" s="368" t="s">
        <v>1181</v>
      </c>
      <c r="J17" s="104" t="s">
        <v>1328</v>
      </c>
      <c r="K17" s="104" t="s">
        <v>1329</v>
      </c>
      <c r="L17" s="104" t="s">
        <v>1330</v>
      </c>
    </row>
    <row r="18" spans="2:14" ht="24.75" customHeight="1" thickBot="1" x14ac:dyDescent="0.4">
      <c r="B18" s="508" t="s">
        <v>1336</v>
      </c>
      <c r="C18" s="508"/>
      <c r="D18" s="99">
        <v>1</v>
      </c>
      <c r="J18" s="243"/>
      <c r="K18" s="243" t="s">
        <v>1332</v>
      </c>
      <c r="L18" s="243" t="s">
        <v>1332</v>
      </c>
      <c r="N18" s="420"/>
    </row>
    <row r="19" spans="2:14" ht="48.65" customHeight="1" thickBot="1" x14ac:dyDescent="0.4">
      <c r="B19" s="508" t="s">
        <v>1337</v>
      </c>
      <c r="C19" s="508"/>
      <c r="D19" s="99">
        <v>2</v>
      </c>
      <c r="J19" s="243" t="s">
        <v>1332</v>
      </c>
      <c r="K19" s="243" t="s">
        <v>1332</v>
      </c>
      <c r="L19" s="243" t="s">
        <v>1332</v>
      </c>
    </row>
    <row r="20" spans="2:14" s="66" customFormat="1" ht="14.5" customHeight="1" x14ac:dyDescent="0.35">
      <c r="B20" s="98" t="s">
        <v>1334</v>
      </c>
      <c r="C20" s="99"/>
      <c r="D20" cm="1">
        <f t="array" ref="D20">_xlfn.IFS('2. Employee Info'!O19='2. Employee Info'!N20,'9. Performance evaluation'!J20,'2. Employee Info'!O19='2. Employee Info'!N21,'9. Performance evaluation'!K20,'2. Employee Info'!O19='2. Employee Info'!N22,'9. Performance evaluation'!L20)</f>
        <v>1</v>
      </c>
      <c r="E20" s="99"/>
      <c r="F20" s="99"/>
      <c r="G20" s="99"/>
      <c r="J20" s="66">
        <f>COUNTA(J18:J19)</f>
        <v>1</v>
      </c>
      <c r="K20" s="66">
        <f>COUNTA(K18:K19)</f>
        <v>2</v>
      </c>
      <c r="L20" s="66">
        <f>COUNTA(L18:L19)</f>
        <v>2</v>
      </c>
    </row>
    <row r="21" spans="2:14" x14ac:dyDescent="0.35">
      <c r="B21" s="504" t="s">
        <v>49</v>
      </c>
      <c r="C21" s="504"/>
      <c r="D21" cm="1">
        <f t="array" ref="D21">MIN(6,SUM((((D18:D19)/(D20*3))*5)))</f>
        <v>5</v>
      </c>
    </row>
    <row r="22" spans="2:14" ht="15" thickBot="1" x14ac:dyDescent="0.4">
      <c r="B22" s="477"/>
      <c r="C22" s="477"/>
      <c r="D22" s="477"/>
      <c r="E22" s="477"/>
      <c r="F22" s="477"/>
      <c r="G22" s="477"/>
      <c r="H22" s="477"/>
      <c r="I22" s="477"/>
    </row>
    <row r="23" spans="2:14" ht="39.5" thickBot="1" x14ac:dyDescent="0.4">
      <c r="B23" s="487" t="s">
        <v>1338</v>
      </c>
      <c r="C23" s="487"/>
      <c r="D23" s="104" t="s">
        <v>1327</v>
      </c>
      <c r="E23" s="368" t="s">
        <v>1345</v>
      </c>
      <c r="F23" s="368" t="s">
        <v>1178</v>
      </c>
      <c r="G23" s="368" t="s">
        <v>1179</v>
      </c>
      <c r="H23" s="368" t="s">
        <v>1180</v>
      </c>
      <c r="I23" s="368" t="s">
        <v>1181</v>
      </c>
      <c r="J23" s="104" t="s">
        <v>1328</v>
      </c>
      <c r="K23" s="104" t="s">
        <v>1329</v>
      </c>
      <c r="L23" s="104" t="s">
        <v>1330</v>
      </c>
    </row>
    <row r="24" spans="2:14" ht="40" customHeight="1" x14ac:dyDescent="0.35">
      <c r="B24" s="515" t="s">
        <v>1667</v>
      </c>
      <c r="C24" s="515"/>
      <c r="D24" s="99">
        <v>2</v>
      </c>
      <c r="E24" s="455"/>
      <c r="F24" s="455"/>
      <c r="G24" s="455"/>
      <c r="H24" s="455"/>
      <c r="I24" s="455"/>
      <c r="J24" s="243"/>
      <c r="K24" s="243" t="s">
        <v>1332</v>
      </c>
      <c r="L24" s="243" t="s">
        <v>1332</v>
      </c>
    </row>
    <row r="25" spans="2:14" ht="76.5" customHeight="1" x14ac:dyDescent="0.35">
      <c r="B25" s="515" t="s">
        <v>1668</v>
      </c>
      <c r="C25" s="515"/>
      <c r="D25" s="99">
        <v>3</v>
      </c>
      <c r="E25" s="455"/>
      <c r="F25" s="455"/>
      <c r="G25" s="455"/>
      <c r="H25" s="455"/>
      <c r="I25" s="455"/>
      <c r="J25" s="243" t="s">
        <v>1332</v>
      </c>
      <c r="K25" s="243" t="s">
        <v>1332</v>
      </c>
      <c r="L25" s="243" t="s">
        <v>1332</v>
      </c>
    </row>
    <row r="26" spans="2:14" ht="39.65" customHeight="1" x14ac:dyDescent="0.35">
      <c r="B26" s="515" t="s">
        <v>1669</v>
      </c>
      <c r="C26" s="515"/>
      <c r="D26" s="99">
        <v>2</v>
      </c>
      <c r="K26" s="243" t="s">
        <v>1332</v>
      </c>
      <c r="L26" s="243" t="s">
        <v>1332</v>
      </c>
    </row>
    <row r="27" spans="2:14" ht="45.65" customHeight="1" x14ac:dyDescent="0.35">
      <c r="B27" s="516" t="s">
        <v>1670</v>
      </c>
      <c r="C27" s="516"/>
      <c r="D27" s="102">
        <v>2</v>
      </c>
      <c r="E27" s="103"/>
      <c r="F27" s="103"/>
      <c r="G27" s="103"/>
      <c r="H27" s="103"/>
      <c r="I27" s="103"/>
      <c r="J27" s="103"/>
      <c r="K27" s="246" t="s">
        <v>1332</v>
      </c>
      <c r="L27" s="246" t="s">
        <v>1332</v>
      </c>
    </row>
    <row r="28" spans="2:14" s="66" customFormat="1" ht="14.5" customHeight="1" x14ac:dyDescent="0.3">
      <c r="B28" s="98" t="s">
        <v>1334</v>
      </c>
      <c r="C28" s="99"/>
      <c r="D28" s="99" cm="1">
        <f t="array" ref="D28">_xlfn.IFS('2. Employee Info'!O19='2. Employee Info'!N20,'9. Performance evaluation'!J28,'2. Employee Info'!O19='2. Employee Info'!N21,'9. Performance evaluation'!K28,'2. Employee Info'!O19='2. Employee Info'!N22,'9. Performance evaluation'!L28)</f>
        <v>1</v>
      </c>
      <c r="E28" s="99"/>
      <c r="F28" s="99"/>
      <c r="G28" s="99"/>
      <c r="J28" s="66">
        <f>COUNTA(J24:J27)</f>
        <v>1</v>
      </c>
      <c r="K28" s="66">
        <f t="shared" ref="K28:L28" si="1">COUNTA(K24:K27)</f>
        <v>4</v>
      </c>
      <c r="L28" s="66">
        <f t="shared" si="1"/>
        <v>4</v>
      </c>
    </row>
    <row r="29" spans="2:14" x14ac:dyDescent="0.35">
      <c r="B29" s="504" t="s">
        <v>49</v>
      </c>
      <c r="C29" s="504"/>
      <c r="D29" s="276" cm="1">
        <f t="array" ref="D29">MIN(6,SUM((((D26:D27)/(D28*3))*5)))</f>
        <v>6</v>
      </c>
      <c r="E29" s="276" cm="1">
        <f t="array" ref="E29">MIN(6,SUM((((E26:E27)/($D28*3))*5)))</f>
        <v>0</v>
      </c>
      <c r="F29" s="276" cm="1">
        <f t="array" ref="F29">MIN(6,SUM((((F26:F27)/($D28*3))*5)))</f>
        <v>0</v>
      </c>
      <c r="G29" s="276" cm="1">
        <f t="array" ref="G29">MIN(6,SUM((((G26:G27)/($D28*3))*5)))</f>
        <v>0</v>
      </c>
      <c r="H29" s="276" cm="1">
        <f t="array" ref="H29">MIN(6,SUM((((H26:H27)/($D28*3))*5)))</f>
        <v>0</v>
      </c>
      <c r="I29" s="276" cm="1">
        <f t="array" ref="I29">MIN(6,SUM((((I26:I27)/($D28*3))*5)))</f>
        <v>0</v>
      </c>
      <c r="J29" s="276" cm="1">
        <f t="array" ref="J29">MIN(6,SUM((((J26:J27)/($D28*3))*5)))</f>
        <v>0</v>
      </c>
    </row>
    <row r="30" spans="2:14" ht="15" thickBot="1" x14ac:dyDescent="0.4">
      <c r="B30" s="503"/>
      <c r="C30" s="503"/>
      <c r="D30" s="503"/>
      <c r="E30" s="503"/>
      <c r="F30" s="503"/>
      <c r="G30" s="503"/>
      <c r="H30" s="503"/>
      <c r="I30" s="503"/>
    </row>
    <row r="31" spans="2:14" ht="39.5" thickBot="1" x14ac:dyDescent="0.4">
      <c r="B31" s="487" t="s">
        <v>1339</v>
      </c>
      <c r="C31" s="487"/>
      <c r="D31" s="104" t="s">
        <v>1327</v>
      </c>
      <c r="E31" s="368" t="s">
        <v>1345</v>
      </c>
      <c r="F31" s="368" t="s">
        <v>1178</v>
      </c>
      <c r="G31" s="368" t="s">
        <v>1179</v>
      </c>
      <c r="H31" s="368" t="s">
        <v>1180</v>
      </c>
      <c r="I31" s="368" t="s">
        <v>1181</v>
      </c>
      <c r="J31" s="104" t="s">
        <v>1328</v>
      </c>
      <c r="K31" s="104" t="s">
        <v>1329</v>
      </c>
      <c r="L31" s="104" t="s">
        <v>1330</v>
      </c>
    </row>
    <row r="32" spans="2:14" ht="46.5" customHeight="1" x14ac:dyDescent="0.35">
      <c r="B32" s="515" t="s">
        <v>1741</v>
      </c>
      <c r="C32" s="515"/>
      <c r="D32" s="99">
        <v>1</v>
      </c>
      <c r="J32" s="243" t="s">
        <v>1332</v>
      </c>
      <c r="K32" s="243" t="s">
        <v>1332</v>
      </c>
      <c r="L32" s="243" t="s">
        <v>1332</v>
      </c>
    </row>
    <row r="33" spans="2:14" ht="58.4" customHeight="1" x14ac:dyDescent="0.35">
      <c r="B33" s="516" t="s">
        <v>1742</v>
      </c>
      <c r="C33" s="516"/>
      <c r="D33" s="102">
        <v>0</v>
      </c>
      <c r="E33" s="103"/>
      <c r="F33" s="103"/>
      <c r="G33" s="103"/>
      <c r="H33" s="103"/>
      <c r="I33" s="103"/>
      <c r="J33" s="103"/>
      <c r="K33" s="246" t="s">
        <v>1332</v>
      </c>
      <c r="L33" s="246" t="s">
        <v>1332</v>
      </c>
    </row>
    <row r="34" spans="2:14" s="66" customFormat="1" ht="14.5" customHeight="1" x14ac:dyDescent="0.3">
      <c r="B34" s="98" t="s">
        <v>1334</v>
      </c>
      <c r="C34" s="99"/>
      <c r="D34" s="99" cm="1">
        <f t="array" ref="D34">_xlfn.IFS('2. Employee Info'!O19='2. Employee Info'!N20,'9. Performance evaluation'!J34,'2. Employee Info'!O19='2. Employee Info'!N21,'9. Performance evaluation'!K34,'2. Employee Info'!O19='2. Employee Info'!N22,'9. Performance evaluation'!L34)</f>
        <v>1</v>
      </c>
      <c r="E34" s="99"/>
      <c r="F34" s="99"/>
      <c r="G34" s="99"/>
      <c r="J34" s="66">
        <f>COUNTA(J32:J33)</f>
        <v>1</v>
      </c>
      <c r="K34" s="66">
        <f t="shared" ref="K34:L34" si="2">COUNTA(K32:K33)</f>
        <v>2</v>
      </c>
      <c r="L34" s="66">
        <f t="shared" si="2"/>
        <v>2</v>
      </c>
    </row>
    <row r="35" spans="2:14" x14ac:dyDescent="0.35">
      <c r="B35" s="504" t="s">
        <v>49</v>
      </c>
      <c r="C35" s="504"/>
      <c r="D35" s="275" cm="1">
        <f t="array" ref="D35">MIN(6,SUM((((D32:D33)/($D34*3))*5)))</f>
        <v>1.6666666666666665</v>
      </c>
      <c r="E35" cm="1">
        <f t="array" ref="E35">MIN(6,SUM((((E32:E33)/($D34*3))*5)))</f>
        <v>0</v>
      </c>
      <c r="F35" cm="1">
        <f t="array" ref="F35">MIN(6,SUM((((F32:F33)/($D34*3))*5)))</f>
        <v>0</v>
      </c>
      <c r="G35" cm="1">
        <f t="array" ref="G35">MIN(6,SUM((((G32:G33)/($D34*3))*5)))</f>
        <v>0</v>
      </c>
      <c r="H35" cm="1">
        <f t="array" ref="H35">MIN(6,SUM((((H32:H33)/($D34*3))*5)))</f>
        <v>0</v>
      </c>
      <c r="I35" cm="1">
        <f t="array" ref="I35">MIN(6,SUM((((I32:I33)/($D34*3))*5)))</f>
        <v>0</v>
      </c>
    </row>
    <row r="36" spans="2:14" ht="15" thickBot="1" x14ac:dyDescent="0.4">
      <c r="B36" s="101"/>
      <c r="C36" s="101"/>
      <c r="D36" s="101"/>
      <c r="K36" s="100"/>
    </row>
    <row r="37" spans="2:14" ht="39.5" thickBot="1" x14ac:dyDescent="0.4">
      <c r="B37" s="487" t="s">
        <v>1340</v>
      </c>
      <c r="C37" s="487"/>
      <c r="D37" s="104" t="s">
        <v>1327</v>
      </c>
      <c r="E37" s="368" t="s">
        <v>1345</v>
      </c>
      <c r="F37" s="368" t="s">
        <v>1178</v>
      </c>
      <c r="G37" s="368" t="s">
        <v>1179</v>
      </c>
      <c r="H37" s="368" t="s">
        <v>1180</v>
      </c>
      <c r="I37" s="368" t="s">
        <v>1181</v>
      </c>
      <c r="J37" s="104" t="s">
        <v>1328</v>
      </c>
      <c r="K37" s="104" t="s">
        <v>1329</v>
      </c>
      <c r="L37" s="104" t="s">
        <v>1330</v>
      </c>
    </row>
    <row r="38" spans="2:14" ht="41.15" customHeight="1" thickBot="1" x14ac:dyDescent="0.4">
      <c r="B38" s="515" t="s">
        <v>1743</v>
      </c>
      <c r="C38" s="515"/>
      <c r="D38" s="367">
        <v>1</v>
      </c>
      <c r="J38" s="243" t="s">
        <v>1332</v>
      </c>
      <c r="K38" s="243" t="s">
        <v>1332</v>
      </c>
      <c r="L38" s="243" t="s">
        <v>1332</v>
      </c>
      <c r="M38" s="401"/>
      <c r="N38" s="401"/>
    </row>
    <row r="39" spans="2:14" ht="41.15" customHeight="1" thickBot="1" x14ac:dyDescent="0.4">
      <c r="B39" s="515" t="s">
        <v>1744</v>
      </c>
      <c r="C39" s="515"/>
      <c r="D39" s="366">
        <v>1</v>
      </c>
      <c r="K39" s="243" t="s">
        <v>1332</v>
      </c>
      <c r="L39" s="243" t="s">
        <v>1332</v>
      </c>
      <c r="M39" s="401"/>
      <c r="N39" s="401"/>
    </row>
    <row r="40" spans="2:14" ht="45" customHeight="1" x14ac:dyDescent="0.35">
      <c r="B40" s="515" t="s">
        <v>1745</v>
      </c>
      <c r="C40" s="515"/>
      <c r="D40" s="366">
        <v>1</v>
      </c>
      <c r="L40" s="243" t="s">
        <v>1332</v>
      </c>
      <c r="M40" s="401"/>
      <c r="N40" s="401"/>
    </row>
    <row r="41" spans="2:14" ht="68.5" customHeight="1" x14ac:dyDescent="0.35">
      <c r="B41" s="516" t="s">
        <v>1746</v>
      </c>
      <c r="C41" s="516"/>
      <c r="D41" s="364">
        <v>1</v>
      </c>
      <c r="E41" s="103"/>
      <c r="F41" s="103"/>
      <c r="G41" s="103"/>
      <c r="H41" s="103"/>
      <c r="I41" s="103"/>
      <c r="J41" s="103"/>
      <c r="K41" s="103"/>
      <c r="L41" s="103"/>
    </row>
    <row r="42" spans="2:14" s="66" customFormat="1" ht="14.5" customHeight="1" x14ac:dyDescent="0.3">
      <c r="B42" s="98" t="s">
        <v>1334</v>
      </c>
      <c r="C42" s="99"/>
      <c r="D42" s="99" cm="1">
        <f t="array" ref="D42">_xlfn.IFS('2. Employee Info'!O19='2. Employee Info'!N20,'9. Performance evaluation'!J42,'2. Employee Info'!O19='2. Employee Info'!N21,'9. Performance evaluation'!K42,'2. Employee Info'!O19='2. Employee Info'!N22,'9. Performance evaluation'!L42)</f>
        <v>1</v>
      </c>
      <c r="E42" s="99"/>
      <c r="F42" s="99"/>
      <c r="G42" s="99"/>
      <c r="J42" s="66">
        <f>COUNTA(J38:J41)</f>
        <v>1</v>
      </c>
      <c r="K42" s="66">
        <f t="shared" ref="K42:L42" si="3">COUNTA(K38:K41)</f>
        <v>2</v>
      </c>
      <c r="L42" s="66">
        <f t="shared" si="3"/>
        <v>3</v>
      </c>
    </row>
    <row r="43" spans="2:14" x14ac:dyDescent="0.35">
      <c r="B43" s="504" t="s">
        <v>49</v>
      </c>
      <c r="C43" s="504"/>
      <c r="D43" s="275" cm="1">
        <f t="array" ref="D43">MIN(6,SUM((((D38:D41)/($D42*3))*5)))</f>
        <v>6</v>
      </c>
      <c r="E43" s="275" cm="1">
        <f t="array" ref="E43">MIN(6,SUM((((E38:E41)/($D42*3))*5)))</f>
        <v>0</v>
      </c>
      <c r="F43" s="275" cm="1">
        <f t="array" ref="F43">MIN(6,SUM((((F38:F41)/($D42*3))*5)))</f>
        <v>0</v>
      </c>
      <c r="G43" s="275" cm="1">
        <f t="array" ref="G43">MIN(6,SUM((((G38:G41)/($D42*3))*5)))</f>
        <v>0</v>
      </c>
      <c r="H43" s="275" cm="1">
        <f t="array" ref="H43">MIN(6,SUM((((H38:H41)/($D42*3))*5)))</f>
        <v>0</v>
      </c>
      <c r="I43" s="275" cm="1">
        <f t="array" ref="I43">MIN(6,SUM((((I38:I41)/($D42*3))*5)))</f>
        <v>0</v>
      </c>
    </row>
    <row r="44" spans="2:14" ht="15" thickBot="1" x14ac:dyDescent="0.4">
      <c r="B44" s="514"/>
      <c r="C44" s="514"/>
      <c r="D44" s="514"/>
      <c r="E44" s="514"/>
      <c r="F44" s="514"/>
      <c r="G44" s="514"/>
      <c r="H44" s="514"/>
      <c r="I44" s="514"/>
    </row>
    <row r="45" spans="2:14" ht="15" thickBot="1" x14ac:dyDescent="0.4">
      <c r="B45" s="511" t="s">
        <v>1341</v>
      </c>
      <c r="C45" s="512"/>
      <c r="D45" s="395">
        <f>AVERAGE(D43,D35,D29,D20,D15)</f>
        <v>4.1333333333333329</v>
      </c>
      <c r="E45" s="395">
        <f t="shared" ref="E45:I45" si="4">AVERAGE(E43,E35,E29,E20,E15)</f>
        <v>0</v>
      </c>
      <c r="F45" s="395">
        <f t="shared" si="4"/>
        <v>0</v>
      </c>
      <c r="G45" s="395">
        <f t="shared" si="4"/>
        <v>0</v>
      </c>
      <c r="H45" s="395">
        <f t="shared" si="4"/>
        <v>0</v>
      </c>
      <c r="I45" s="395">
        <f t="shared" si="4"/>
        <v>0</v>
      </c>
    </row>
    <row r="47" spans="2:14" x14ac:dyDescent="0.35">
      <c r="K47" s="119"/>
    </row>
  </sheetData>
  <mergeCells count="34">
    <mergeCell ref="B45:C45"/>
    <mergeCell ref="B33:C33"/>
    <mergeCell ref="B35:C35"/>
    <mergeCell ref="B37:C37"/>
    <mergeCell ref="B29:C29"/>
    <mergeCell ref="B31:C31"/>
    <mergeCell ref="B32:C32"/>
    <mergeCell ref="B39:C39"/>
    <mergeCell ref="B41:C41"/>
    <mergeCell ref="B40:C40"/>
    <mergeCell ref="B43:C43"/>
    <mergeCell ref="B44:I44"/>
    <mergeCell ref="B38:C38"/>
    <mergeCell ref="B30:I30"/>
    <mergeCell ref="B2:C2"/>
    <mergeCell ref="B11:C11"/>
    <mergeCell ref="B13:C13"/>
    <mergeCell ref="B3:L3"/>
    <mergeCell ref="B10:L10"/>
    <mergeCell ref="B9:L9"/>
    <mergeCell ref="C7:D7"/>
    <mergeCell ref="B12:C12"/>
    <mergeCell ref="B23:C23"/>
    <mergeCell ref="B16:I16"/>
    <mergeCell ref="B22:I22"/>
    <mergeCell ref="B27:C27"/>
    <mergeCell ref="B26:C26"/>
    <mergeCell ref="B24:C24"/>
    <mergeCell ref="B25:C25"/>
    <mergeCell ref="B15:C15"/>
    <mergeCell ref="B17:C17"/>
    <mergeCell ref="B19:C19"/>
    <mergeCell ref="B21:C21"/>
    <mergeCell ref="B18:C18"/>
  </mergeCells>
  <phoneticPr fontId="129" type="noConversion"/>
  <dataValidations count="1">
    <dataValidation type="whole" allowBlank="1" showInputMessage="1" showErrorMessage="1" sqref="D12:D13 D18:D19 D24:D27 D32:D33 D38:D41" xr:uid="{5136D715-1FB2-431B-A4A6-455FCA017251}">
      <formula1>0</formula1>
      <formula2>3</formula2>
    </dataValidation>
  </dataValidations>
  <pageMargins left="0.25" right="0.25" top="0.75" bottom="0.75" header="0.3" footer="0.3"/>
  <pageSetup paperSize="9" scale="4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O65"/>
  <sheetViews>
    <sheetView topLeftCell="A47" zoomScale="120" zoomScaleNormal="120" workbookViewId="0">
      <selection activeCell="B17" sqref="B17:I17"/>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2" ht="18.5" x14ac:dyDescent="0.45">
      <c r="A2" s="185">
        <v>13</v>
      </c>
      <c r="B2" s="485" t="s">
        <v>72</v>
      </c>
      <c r="C2" s="485"/>
      <c r="D2" s="181"/>
      <c r="E2" s="181"/>
      <c r="F2" s="181"/>
      <c r="G2" s="181"/>
      <c r="H2" s="181"/>
      <c r="I2" s="181"/>
      <c r="J2" s="181"/>
      <c r="K2" s="181"/>
      <c r="L2" s="181"/>
    </row>
    <row r="3" spans="1:12" ht="30.65" customHeight="1" x14ac:dyDescent="0.35">
      <c r="B3" s="479" t="s">
        <v>1319</v>
      </c>
      <c r="C3" s="479"/>
      <c r="D3" s="479"/>
      <c r="E3" s="479"/>
      <c r="F3" s="479"/>
      <c r="G3" s="479"/>
      <c r="H3" s="479"/>
      <c r="I3" s="479"/>
      <c r="J3" s="479"/>
      <c r="K3" s="479"/>
      <c r="L3" s="479"/>
    </row>
    <row r="4" spans="1:12" x14ac:dyDescent="0.35">
      <c r="B4" s="284" t="s">
        <v>1320</v>
      </c>
      <c r="C4" s="284" t="s">
        <v>1321</v>
      </c>
      <c r="D4" s="235"/>
      <c r="E4" s="235"/>
      <c r="F4" s="235"/>
      <c r="G4" s="235"/>
      <c r="H4" s="235"/>
      <c r="I4" s="235"/>
      <c r="J4" s="235"/>
      <c r="K4" s="235"/>
      <c r="L4" s="235"/>
    </row>
    <row r="5" spans="1:12" x14ac:dyDescent="0.35">
      <c r="B5" s="283">
        <v>0</v>
      </c>
      <c r="C5" s="281" t="s">
        <v>1190</v>
      </c>
      <c r="D5" s="235"/>
      <c r="E5" s="235"/>
      <c r="F5" s="235"/>
      <c r="G5" s="235"/>
      <c r="H5" s="235"/>
      <c r="I5" s="235"/>
      <c r="J5" s="235"/>
      <c r="K5" s="235"/>
      <c r="L5" s="235"/>
    </row>
    <row r="6" spans="1:12" x14ac:dyDescent="0.35">
      <c r="B6" s="283">
        <v>1</v>
      </c>
      <c r="C6" s="281" t="s">
        <v>1322</v>
      </c>
      <c r="D6" s="235"/>
      <c r="E6" s="235"/>
      <c r="F6" s="235"/>
      <c r="G6" s="235"/>
      <c r="H6" s="235"/>
      <c r="I6" s="235"/>
      <c r="J6" s="235"/>
      <c r="K6" s="235"/>
      <c r="L6" s="235"/>
    </row>
    <row r="7" spans="1:12" x14ac:dyDescent="0.35">
      <c r="B7" s="283">
        <v>2</v>
      </c>
      <c r="C7" s="510" t="s">
        <v>1323</v>
      </c>
      <c r="D7" s="510"/>
      <c r="E7" s="235"/>
      <c r="F7" s="235"/>
      <c r="G7" s="235"/>
      <c r="H7" s="235"/>
      <c r="I7" s="235"/>
      <c r="J7" s="235"/>
      <c r="K7" s="235"/>
      <c r="L7" s="235"/>
    </row>
    <row r="8" spans="1:12" x14ac:dyDescent="0.35">
      <c r="B8" s="283">
        <v>3</v>
      </c>
      <c r="C8" s="281" t="s">
        <v>1324</v>
      </c>
      <c r="D8" s="235"/>
      <c r="E8" s="235"/>
      <c r="F8" s="235"/>
      <c r="G8" s="235"/>
      <c r="H8" s="235"/>
      <c r="I8" s="235"/>
      <c r="J8" s="235"/>
      <c r="K8" s="235"/>
      <c r="L8" s="235"/>
    </row>
    <row r="9" spans="1:12" x14ac:dyDescent="0.35">
      <c r="B9" s="509"/>
      <c r="C9" s="509"/>
      <c r="D9" s="509"/>
      <c r="E9" s="509"/>
      <c r="F9" s="509"/>
      <c r="G9" s="509"/>
      <c r="H9" s="509"/>
      <c r="I9" s="509"/>
      <c r="J9" s="509"/>
      <c r="K9" s="509"/>
      <c r="L9" s="509"/>
    </row>
    <row r="10" spans="1:12" ht="34.5" customHeight="1" thickBot="1" x14ac:dyDescent="0.4">
      <c r="B10" s="479" t="s">
        <v>1375</v>
      </c>
      <c r="C10" s="479"/>
      <c r="D10" s="479"/>
      <c r="E10" s="479"/>
      <c r="F10" s="479"/>
      <c r="G10" s="479"/>
      <c r="H10" s="479"/>
      <c r="I10" s="479"/>
      <c r="J10" s="479"/>
      <c r="K10" s="479"/>
      <c r="L10" s="479"/>
    </row>
    <row r="11" spans="1:12" ht="39.5" thickBot="1" x14ac:dyDescent="0.4">
      <c r="B11" s="487" t="s">
        <v>1326</v>
      </c>
      <c r="C11" s="487"/>
      <c r="D11" s="104" t="s">
        <v>1176</v>
      </c>
      <c r="E11" s="368" t="s">
        <v>1345</v>
      </c>
      <c r="F11" s="368" t="s">
        <v>1178</v>
      </c>
      <c r="G11" s="368" t="s">
        <v>1179</v>
      </c>
      <c r="H11" s="368" t="s">
        <v>1180</v>
      </c>
      <c r="I11" s="368" t="s">
        <v>1181</v>
      </c>
      <c r="J11" s="104" t="s">
        <v>1328</v>
      </c>
      <c r="K11" s="104" t="s">
        <v>1329</v>
      </c>
      <c r="L11" s="104" t="s">
        <v>1330</v>
      </c>
    </row>
    <row r="12" spans="1:12" ht="54.65" customHeight="1" thickBot="1" x14ac:dyDescent="0.4">
      <c r="B12" s="508" t="s">
        <v>1376</v>
      </c>
      <c r="C12" s="508"/>
      <c r="D12" s="99">
        <v>2</v>
      </c>
      <c r="E12" s="99"/>
      <c r="F12" s="99"/>
      <c r="G12" s="99"/>
      <c r="J12" s="243" t="s">
        <v>1332</v>
      </c>
      <c r="K12" s="243" t="s">
        <v>1332</v>
      </c>
      <c r="L12" s="243" t="s">
        <v>1332</v>
      </c>
    </row>
    <row r="13" spans="1:12" ht="60.65" customHeight="1" thickBot="1" x14ac:dyDescent="0.4">
      <c r="B13" s="508" t="s">
        <v>1377</v>
      </c>
      <c r="C13" s="508"/>
      <c r="D13" s="99">
        <v>1</v>
      </c>
      <c r="E13" t="s">
        <v>1318</v>
      </c>
      <c r="J13" s="243" t="s">
        <v>1332</v>
      </c>
      <c r="K13" s="243" t="s">
        <v>1332</v>
      </c>
      <c r="L13" s="243" t="s">
        <v>1332</v>
      </c>
    </row>
    <row r="14" spans="1:12" ht="48" customHeight="1" x14ac:dyDescent="0.35">
      <c r="B14" s="506" t="s">
        <v>1378</v>
      </c>
      <c r="C14" s="506"/>
      <c r="D14" s="102">
        <v>0</v>
      </c>
      <c r="E14" s="102"/>
      <c r="F14" s="102"/>
      <c r="G14" s="102"/>
      <c r="H14" s="103"/>
      <c r="I14" s="103"/>
      <c r="J14" s="103"/>
      <c r="K14" s="103"/>
      <c r="L14" s="246" t="s">
        <v>1332</v>
      </c>
    </row>
    <row r="15" spans="1:12" s="66" customFormat="1" ht="14.5" customHeight="1" x14ac:dyDescent="0.3">
      <c r="B15" s="98" t="s">
        <v>1334</v>
      </c>
      <c r="C15" s="99"/>
      <c r="D15" s="366" cm="1">
        <f t="array" ref="D15">_xlfn.IFS('2. Employee Info'!O19='2. Employee Info'!N20,J15,'2. Employee Info'!O19='2. Employee Info'!N15,K15,'2. Employee Info'!O19='2. Employee Info'!N22,L15)</f>
        <v>2</v>
      </c>
      <c r="J15" s="66">
        <f>COUNTA(J12:J13,J14)</f>
        <v>2</v>
      </c>
      <c r="K15" s="66">
        <f>COUNTA(K12:K13,K14)</f>
        <v>2</v>
      </c>
      <c r="L15" s="66">
        <f>COUNTA(L12:L13,L14)</f>
        <v>3</v>
      </c>
    </row>
    <row r="16" spans="1:12" x14ac:dyDescent="0.35">
      <c r="B16" s="504" t="s">
        <v>49</v>
      </c>
      <c r="C16" s="504"/>
      <c r="D16" s="276" cm="1">
        <f t="array" ref="D16">MIN(6,SUM((((D12:D14)/(D15*3))*5)))</f>
        <v>2.5</v>
      </c>
    </row>
    <row r="17" spans="2:13" ht="15" thickBot="1" x14ac:dyDescent="0.4">
      <c r="B17" s="503"/>
      <c r="C17" s="503"/>
      <c r="D17" s="503"/>
      <c r="E17" s="503"/>
      <c r="F17" s="503"/>
      <c r="G17" s="503"/>
      <c r="H17" s="503"/>
      <c r="I17" s="503"/>
    </row>
    <row r="18" spans="2:13" ht="39.5" thickBot="1" x14ac:dyDescent="0.4">
      <c r="B18" s="487" t="s">
        <v>1335</v>
      </c>
      <c r="C18" s="487"/>
      <c r="D18" s="104" t="s">
        <v>1176</v>
      </c>
      <c r="E18" s="368" t="s">
        <v>1345</v>
      </c>
      <c r="F18" s="368" t="s">
        <v>1178</v>
      </c>
      <c r="G18" s="368" t="s">
        <v>1179</v>
      </c>
      <c r="H18" s="368" t="s">
        <v>1180</v>
      </c>
      <c r="I18" s="368" t="s">
        <v>1181</v>
      </c>
      <c r="J18" s="104" t="s">
        <v>1328</v>
      </c>
      <c r="K18" s="104" t="s">
        <v>1329</v>
      </c>
      <c r="L18" s="104" t="s">
        <v>1330</v>
      </c>
    </row>
    <row r="19" spans="2:13" ht="37.5" customHeight="1" thickBot="1" x14ac:dyDescent="0.4">
      <c r="B19" s="508" t="s">
        <v>1379</v>
      </c>
      <c r="C19" s="508"/>
      <c r="D19" s="99">
        <v>1</v>
      </c>
      <c r="E19" s="105"/>
      <c r="F19" s="99"/>
      <c r="G19" s="105"/>
      <c r="H19" s="282"/>
      <c r="I19" s="282"/>
      <c r="J19" s="243" t="s">
        <v>1332</v>
      </c>
      <c r="K19" s="243" t="s">
        <v>1332</v>
      </c>
      <c r="L19" s="243" t="s">
        <v>1332</v>
      </c>
    </row>
    <row r="20" spans="2:13" ht="56.9" customHeight="1" thickBot="1" x14ac:dyDescent="0.4">
      <c r="B20" s="508" t="s">
        <v>1380</v>
      </c>
      <c r="C20" s="508"/>
      <c r="D20" s="99">
        <v>1</v>
      </c>
      <c r="E20" s="99"/>
      <c r="F20" s="99"/>
      <c r="G20" s="99"/>
      <c r="H20" s="282"/>
      <c r="I20" s="282"/>
      <c r="J20" s="243"/>
      <c r="K20" s="243" t="s">
        <v>1332</v>
      </c>
      <c r="L20" s="243" t="s">
        <v>1332</v>
      </c>
    </row>
    <row r="21" spans="2:13" ht="58.4" customHeight="1" thickBot="1" x14ac:dyDescent="0.4">
      <c r="B21" s="508" t="s">
        <v>1381</v>
      </c>
      <c r="C21" s="508"/>
      <c r="D21" s="99">
        <v>2</v>
      </c>
      <c r="E21" s="99"/>
      <c r="F21" s="99"/>
      <c r="G21" s="99"/>
      <c r="H21" s="282"/>
      <c r="I21" s="282"/>
      <c r="K21" s="243" t="s">
        <v>1332</v>
      </c>
      <c r="L21" s="243" t="s">
        <v>1332</v>
      </c>
    </row>
    <row r="22" spans="2:13" ht="49.4" customHeight="1" x14ac:dyDescent="0.35">
      <c r="B22" s="516" t="s">
        <v>1382</v>
      </c>
      <c r="C22" s="516"/>
      <c r="D22" s="102">
        <v>3</v>
      </c>
      <c r="E22" s="102"/>
      <c r="F22" s="102"/>
      <c r="G22" s="102"/>
      <c r="H22" s="363"/>
      <c r="I22" s="363"/>
      <c r="J22" s="103"/>
      <c r="K22" s="103"/>
      <c r="L22" s="246" t="s">
        <v>1332</v>
      </c>
    </row>
    <row r="23" spans="2:13" s="66" customFormat="1" ht="14.5" customHeight="1" x14ac:dyDescent="0.3">
      <c r="B23" s="98" t="s">
        <v>1334</v>
      </c>
      <c r="C23" s="99"/>
      <c r="D23" s="366" cm="1">
        <f t="array" ref="D23">_xlfn.IFS('2. Employee Info'!O19='2. Employee Info'!N20,J23,'2. Employee Info'!O19='2. Employee Info'!N23,K23,'2. Employee Info'!O19='2. Employee Info'!N22,L23)</f>
        <v>1</v>
      </c>
      <c r="J23" s="66">
        <f>COUNTA(J19:J22)</f>
        <v>1</v>
      </c>
      <c r="K23" s="66">
        <f t="shared" ref="K23:L23" si="0">COUNTA(K19:K22)</f>
        <v>3</v>
      </c>
      <c r="L23" s="66">
        <f t="shared" si="0"/>
        <v>4</v>
      </c>
    </row>
    <row r="24" spans="2:13" x14ac:dyDescent="0.35">
      <c r="B24" s="504" t="s">
        <v>49</v>
      </c>
      <c r="C24" s="504"/>
      <c r="D24" s="275" cm="1">
        <f t="array" ref="D24">MIN(6,SUM((((D19:D22)/(D23*3))*5)))</f>
        <v>6</v>
      </c>
    </row>
    <row r="25" spans="2:13" ht="15" thickBot="1" x14ac:dyDescent="0.4">
      <c r="B25" s="477"/>
      <c r="C25" s="477"/>
      <c r="D25" s="477"/>
      <c r="E25" s="477"/>
      <c r="F25" s="477"/>
      <c r="G25" s="477"/>
      <c r="H25" s="477"/>
      <c r="I25" s="477"/>
    </row>
    <row r="26" spans="2:13" ht="39.5" thickBot="1" x14ac:dyDescent="0.4">
      <c r="B26" s="487" t="s">
        <v>1338</v>
      </c>
      <c r="C26" s="487"/>
      <c r="D26" s="104" t="s">
        <v>1176</v>
      </c>
      <c r="E26" s="368" t="s">
        <v>1345</v>
      </c>
      <c r="F26" s="368" t="s">
        <v>1178</v>
      </c>
      <c r="G26" s="368" t="s">
        <v>1179</v>
      </c>
      <c r="H26" s="368" t="s">
        <v>1180</v>
      </c>
      <c r="I26" s="368" t="s">
        <v>1181</v>
      </c>
      <c r="J26" s="104" t="s">
        <v>1328</v>
      </c>
      <c r="K26" s="104" t="s">
        <v>1329</v>
      </c>
      <c r="L26" s="104" t="s">
        <v>1330</v>
      </c>
    </row>
    <row r="27" spans="2:13" ht="36.65" customHeight="1" x14ac:dyDescent="0.35">
      <c r="B27" s="515" t="s">
        <v>1383</v>
      </c>
      <c r="C27" s="515"/>
      <c r="D27" s="282">
        <v>2</v>
      </c>
      <c r="E27" s="282"/>
      <c r="F27" s="282"/>
      <c r="G27" s="282"/>
      <c r="H27" s="282"/>
      <c r="I27" s="282"/>
      <c r="J27" s="243" t="s">
        <v>1332</v>
      </c>
      <c r="K27" s="243" t="s">
        <v>1332</v>
      </c>
      <c r="L27" s="243" t="s">
        <v>1332</v>
      </c>
      <c r="M27" s="362"/>
    </row>
    <row r="28" spans="2:13" ht="53.9" customHeight="1" thickBot="1" x14ac:dyDescent="0.4">
      <c r="B28" s="515" t="s">
        <v>1384</v>
      </c>
      <c r="C28" s="515"/>
      <c r="D28" s="282">
        <v>2</v>
      </c>
      <c r="E28" s="282"/>
      <c r="F28" s="282"/>
      <c r="G28" s="282"/>
      <c r="H28" s="282"/>
      <c r="I28" s="282"/>
      <c r="J28" s="243" t="s">
        <v>1332</v>
      </c>
      <c r="K28" s="243" t="s">
        <v>1332</v>
      </c>
      <c r="L28" s="243" t="s">
        <v>1332</v>
      </c>
      <c r="M28" s="362"/>
    </row>
    <row r="29" spans="2:13" ht="40.5" customHeight="1" thickBot="1" x14ac:dyDescent="0.4">
      <c r="B29" s="517" t="s">
        <v>1385</v>
      </c>
      <c r="C29" s="517"/>
      <c r="D29" s="282">
        <v>1</v>
      </c>
      <c r="E29" s="282"/>
      <c r="F29" s="282"/>
      <c r="G29" s="282"/>
      <c r="H29" s="282"/>
      <c r="I29" s="282"/>
      <c r="K29" s="243" t="s">
        <v>1332</v>
      </c>
      <c r="L29" s="243" t="s">
        <v>1332</v>
      </c>
      <c r="M29" s="362"/>
    </row>
    <row r="30" spans="2:13" ht="54.4" customHeight="1" thickBot="1" x14ac:dyDescent="0.4">
      <c r="B30" s="517" t="s">
        <v>1386</v>
      </c>
      <c r="C30" s="517"/>
      <c r="D30" s="282">
        <v>2</v>
      </c>
      <c r="E30" s="282"/>
      <c r="F30" s="282"/>
      <c r="G30" s="282"/>
      <c r="H30" s="282"/>
      <c r="I30" s="282"/>
      <c r="K30" s="243" t="s">
        <v>1332</v>
      </c>
      <c r="L30" s="243" t="s">
        <v>1332</v>
      </c>
    </row>
    <row r="31" spans="2:13" ht="67.400000000000006" customHeight="1" x14ac:dyDescent="0.35">
      <c r="B31" s="517" t="s">
        <v>1387</v>
      </c>
      <c r="C31" s="517"/>
      <c r="D31" s="282">
        <v>1</v>
      </c>
      <c r="E31" s="282"/>
      <c r="F31" s="282"/>
      <c r="G31" s="282"/>
      <c r="H31" s="282"/>
      <c r="I31" s="282"/>
      <c r="K31" s="243" t="s">
        <v>1332</v>
      </c>
      <c r="L31" s="243" t="s">
        <v>1332</v>
      </c>
      <c r="M31" s="362"/>
    </row>
    <row r="32" spans="2:13" ht="51" customHeight="1" x14ac:dyDescent="0.35">
      <c r="B32" s="515" t="s">
        <v>1681</v>
      </c>
      <c r="C32" s="515"/>
      <c r="D32" s="282">
        <v>2</v>
      </c>
      <c r="E32" s="282"/>
      <c r="F32" s="282"/>
      <c r="G32" s="282"/>
      <c r="H32" s="282"/>
      <c r="I32" s="282"/>
      <c r="J32" s="243" t="s">
        <v>1332</v>
      </c>
      <c r="K32" s="243" t="s">
        <v>1332</v>
      </c>
      <c r="L32" s="243" t="s">
        <v>1332</v>
      </c>
      <c r="M32" s="362"/>
    </row>
    <row r="33" spans="2:15" ht="56.9" customHeight="1" x14ac:dyDescent="0.35">
      <c r="B33" s="515" t="s">
        <v>1682</v>
      </c>
      <c r="C33" s="515"/>
      <c r="D33" s="282">
        <v>0</v>
      </c>
      <c r="J33" s="243" t="s">
        <v>1332</v>
      </c>
      <c r="K33" s="243" t="s">
        <v>1332</v>
      </c>
      <c r="L33" s="243" t="s">
        <v>1332</v>
      </c>
      <c r="M33" s="362"/>
      <c r="N33" s="66"/>
      <c r="O33" s="66"/>
    </row>
    <row r="34" spans="2:15" ht="42" customHeight="1" x14ac:dyDescent="0.35">
      <c r="B34" s="516" t="s">
        <v>1680</v>
      </c>
      <c r="C34" s="516"/>
      <c r="D34" s="103">
        <v>3</v>
      </c>
      <c r="E34" s="103"/>
      <c r="F34" s="103"/>
      <c r="G34" s="103"/>
      <c r="H34" s="103"/>
      <c r="I34" s="103"/>
      <c r="J34" s="103"/>
      <c r="K34" s="103"/>
      <c r="L34" s="243" t="s">
        <v>1332</v>
      </c>
      <c r="M34" s="362"/>
    </row>
    <row r="35" spans="2:15" s="66" customFormat="1" ht="14.5" customHeight="1" x14ac:dyDescent="0.35">
      <c r="B35" s="98" t="s">
        <v>1334</v>
      </c>
      <c r="C35" s="99"/>
      <c r="D35" s="366" cm="1">
        <f t="array" ref="D35">_xlfn.IFS('2. Employee Info'!O19='2. Employee Info'!N20,J35,'2. Employee Info'!O19='2. Employee Info'!N35,K35,'2. Employee Info'!O19='2. Employee Info'!N22,L35)</f>
        <v>4</v>
      </c>
      <c r="J35" s="66">
        <f>COUNTA(J27:J29,J30:J33,J34)</f>
        <v>4</v>
      </c>
      <c r="K35" s="66">
        <f>COUNTA(K27:K29,K30:K33,K34)</f>
        <v>7</v>
      </c>
      <c r="L35" s="66">
        <f>COUNTA(L27:L29,L30:L33,L34)</f>
        <v>8</v>
      </c>
      <c r="N35"/>
      <c r="O35"/>
    </row>
    <row r="36" spans="2:15" x14ac:dyDescent="0.35">
      <c r="B36" s="504" t="s">
        <v>49</v>
      </c>
      <c r="C36" s="504"/>
      <c r="D36" s="276" cm="1">
        <f t="array" ref="D36">MIN(6,SUM((((D27:D34)/(D35*3))*5)))</f>
        <v>5.4166666666666661</v>
      </c>
      <c r="K36" s="125"/>
      <c r="L36" s="127"/>
      <c r="N36" s="362"/>
    </row>
    <row r="37" spans="2:15" x14ac:dyDescent="0.35">
      <c r="B37" s="503"/>
      <c r="C37" s="503"/>
      <c r="D37" s="503"/>
      <c r="E37" s="503"/>
      <c r="F37" s="503"/>
      <c r="G37" s="503"/>
      <c r="H37" s="503"/>
      <c r="I37" s="503"/>
      <c r="N37" s="362"/>
    </row>
    <row r="38" spans="2:15" ht="39.5" thickBot="1" x14ac:dyDescent="0.4">
      <c r="B38" s="487" t="s">
        <v>1339</v>
      </c>
      <c r="C38" s="487"/>
      <c r="D38" s="104" t="s">
        <v>1176</v>
      </c>
      <c r="E38" s="368" t="s">
        <v>1345</v>
      </c>
      <c r="F38" s="368" t="s">
        <v>1178</v>
      </c>
      <c r="G38" s="368" t="s">
        <v>1179</v>
      </c>
      <c r="H38" s="368" t="s">
        <v>1180</v>
      </c>
      <c r="I38" s="368" t="s">
        <v>1181</v>
      </c>
      <c r="J38" s="104" t="s">
        <v>1328</v>
      </c>
      <c r="K38" s="104" t="s">
        <v>1329</v>
      </c>
      <c r="L38" s="104" t="s">
        <v>1330</v>
      </c>
    </row>
    <row r="39" spans="2:15" ht="48" customHeight="1" thickBot="1" x14ac:dyDescent="0.4">
      <c r="B39" s="508" t="s">
        <v>1683</v>
      </c>
      <c r="C39" s="508"/>
      <c r="D39" s="381">
        <v>3</v>
      </c>
      <c r="E39" s="118"/>
      <c r="F39" s="118"/>
      <c r="G39" s="118"/>
      <c r="H39" s="118"/>
      <c r="I39" s="118"/>
      <c r="J39" s="243" t="s">
        <v>1332</v>
      </c>
      <c r="K39" s="243" t="s">
        <v>1332</v>
      </c>
      <c r="L39" s="243" t="s">
        <v>1332</v>
      </c>
    </row>
    <row r="40" spans="2:15" ht="42" customHeight="1" thickBot="1" x14ac:dyDescent="0.4">
      <c r="B40" s="508" t="s">
        <v>1684</v>
      </c>
      <c r="C40" s="508"/>
      <c r="D40" s="381">
        <v>3</v>
      </c>
      <c r="J40" s="243" t="s">
        <v>1332</v>
      </c>
      <c r="K40" s="243" t="s">
        <v>1332</v>
      </c>
      <c r="L40" s="243" t="s">
        <v>1332</v>
      </c>
    </row>
    <row r="41" spans="2:15" ht="42" customHeight="1" x14ac:dyDescent="0.35">
      <c r="B41" s="506" t="s">
        <v>1685</v>
      </c>
      <c r="C41" s="506"/>
      <c r="D41" s="383">
        <v>2</v>
      </c>
      <c r="E41" s="103"/>
      <c r="F41" s="103"/>
      <c r="G41" s="103"/>
      <c r="H41" s="103"/>
      <c r="I41" s="103"/>
      <c r="J41" s="246" t="s">
        <v>1332</v>
      </c>
      <c r="K41" s="246" t="s">
        <v>1332</v>
      </c>
      <c r="L41" s="246" t="s">
        <v>1332</v>
      </c>
    </row>
    <row r="42" spans="2:15" s="66" customFormat="1" ht="14.5" customHeight="1" x14ac:dyDescent="0.3">
      <c r="B42" s="98" t="s">
        <v>1334</v>
      </c>
      <c r="C42" s="99"/>
      <c r="D42" s="366" cm="1">
        <f t="array" ref="D42">_xlfn.IFS('2. Employee Info'!O19='2. Employee Info'!N20,J42,'2. Employee Info'!O19='2. Employee Info'!N42,K42,'2. Employee Info'!O19='2. Employee Info'!N22,L42)</f>
        <v>3</v>
      </c>
      <c r="J42" s="66">
        <f>COUNTA(J39:J41)</f>
        <v>3</v>
      </c>
      <c r="K42" s="66">
        <f t="shared" ref="K42:L42" si="1">COUNTA(K39:K41)</f>
        <v>3</v>
      </c>
      <c r="L42" s="66">
        <f t="shared" si="1"/>
        <v>3</v>
      </c>
    </row>
    <row r="43" spans="2:15" x14ac:dyDescent="0.35">
      <c r="B43" s="504" t="s">
        <v>49</v>
      </c>
      <c r="C43" s="504"/>
      <c r="D43" s="275" cm="1">
        <f t="array" ref="D43">MIN(6,SUM((((D39:D41)/(D42*3))*5)))</f>
        <v>4.4444444444444446</v>
      </c>
    </row>
    <row r="44" spans="2:15" ht="15" thickBot="1" x14ac:dyDescent="0.4">
      <c r="B44" s="503"/>
      <c r="C44" s="503"/>
      <c r="D44" s="503"/>
      <c r="E44" s="503"/>
      <c r="F44" s="503"/>
      <c r="G44" s="503"/>
      <c r="H44" s="503"/>
      <c r="I44" s="503"/>
    </row>
    <row r="45" spans="2:15" ht="39.5" thickBot="1" x14ac:dyDescent="0.4">
      <c r="B45" s="487" t="s">
        <v>1340</v>
      </c>
      <c r="C45" s="487"/>
      <c r="D45" s="104" t="s">
        <v>1176</v>
      </c>
      <c r="E45" s="368" t="s">
        <v>1345</v>
      </c>
      <c r="F45" s="368" t="s">
        <v>1178</v>
      </c>
      <c r="G45" s="368" t="s">
        <v>1179</v>
      </c>
      <c r="H45" s="368" t="s">
        <v>1180</v>
      </c>
      <c r="I45" s="368" t="s">
        <v>1181</v>
      </c>
      <c r="J45" s="104" t="s">
        <v>1328</v>
      </c>
      <c r="K45" s="104" t="s">
        <v>1329</v>
      </c>
      <c r="L45" s="104" t="s">
        <v>1330</v>
      </c>
    </row>
    <row r="46" spans="2:15" ht="41.15" customHeight="1" x14ac:dyDescent="0.35">
      <c r="B46" s="480" t="s">
        <v>1686</v>
      </c>
      <c r="C46" s="480"/>
      <c r="D46" s="384">
        <v>3</v>
      </c>
      <c r="J46" s="243" t="s">
        <v>1332</v>
      </c>
      <c r="K46" s="243" t="s">
        <v>1332</v>
      </c>
      <c r="L46" s="243" t="s">
        <v>1332</v>
      </c>
      <c r="M46" s="480"/>
      <c r="N46" s="480"/>
    </row>
    <row r="47" spans="2:15" ht="41.15" customHeight="1" thickBot="1" x14ac:dyDescent="0.4">
      <c r="B47" s="508" t="s">
        <v>1687</v>
      </c>
      <c r="C47" s="508"/>
      <c r="D47" s="384">
        <v>1</v>
      </c>
      <c r="K47" s="243" t="s">
        <v>1332</v>
      </c>
      <c r="L47" s="243" t="s">
        <v>1332</v>
      </c>
      <c r="M47" s="280"/>
      <c r="N47" s="280"/>
      <c r="O47" s="362"/>
    </row>
    <row r="48" spans="2:15" ht="47.25" customHeight="1" x14ac:dyDescent="0.35">
      <c r="B48" s="480" t="s">
        <v>1690</v>
      </c>
      <c r="C48" s="480"/>
      <c r="D48" s="384">
        <v>0</v>
      </c>
      <c r="K48" s="243" t="s">
        <v>1332</v>
      </c>
      <c r="L48" s="243" t="s">
        <v>1332</v>
      </c>
      <c r="M48" s="480"/>
      <c r="N48" s="480"/>
    </row>
    <row r="49" spans="2:14" ht="47.25" customHeight="1" x14ac:dyDescent="0.35">
      <c r="B49" s="480" t="s">
        <v>1688</v>
      </c>
      <c r="C49" s="480"/>
      <c r="D49" s="384">
        <v>0</v>
      </c>
      <c r="K49" s="243"/>
      <c r="L49" s="243" t="s">
        <v>1332</v>
      </c>
      <c r="M49" s="280"/>
      <c r="N49" s="280"/>
    </row>
    <row r="50" spans="2:14" ht="75" customHeight="1" x14ac:dyDescent="0.35">
      <c r="B50" s="513" t="s">
        <v>1689</v>
      </c>
      <c r="C50" s="513"/>
      <c r="D50" s="390">
        <v>0</v>
      </c>
      <c r="E50" s="103"/>
      <c r="F50" s="103"/>
      <c r="G50" s="103"/>
      <c r="H50" s="103"/>
      <c r="I50" s="103"/>
      <c r="J50" s="103"/>
      <c r="K50" s="295"/>
      <c r="L50" s="246" t="s">
        <v>1332</v>
      </c>
      <c r="M50" s="480"/>
      <c r="N50" s="480"/>
    </row>
    <row r="51" spans="2:14" s="66" customFormat="1" ht="14.5" customHeight="1" x14ac:dyDescent="0.3">
      <c r="B51" s="98" t="s">
        <v>1334</v>
      </c>
      <c r="C51" s="99"/>
      <c r="D51" s="366" cm="1">
        <f t="array" ref="D51">_xlfn.IFS('2. Employee Info'!O19='2. Employee Info'!N20,J51,'2. Employee Info'!O19='2. Employee Info'!N51,K51,'2. Employee Info'!O19='2. Employee Info'!N22,L51)</f>
        <v>1</v>
      </c>
      <c r="J51" s="66">
        <f>COUNTA(J46:J47,J48:J50)</f>
        <v>1</v>
      </c>
      <c r="K51" s="66">
        <f>COUNTA(K46:K47,K48:K50)</f>
        <v>3</v>
      </c>
      <c r="L51" s="66">
        <f>COUNTA(L46:L47,L48:L50)</f>
        <v>5</v>
      </c>
    </row>
    <row r="52" spans="2:14" ht="15" thickBot="1" x14ac:dyDescent="0.4">
      <c r="B52" s="504" t="s">
        <v>49</v>
      </c>
      <c r="C52" s="504"/>
      <c r="D52" s="275" cm="1">
        <f t="array" ref="D52">MIN(6,SUM((((D46:D50)/(D51*3))*5)))</f>
        <v>6</v>
      </c>
      <c r="K52" s="120"/>
      <c r="L52" s="128"/>
    </row>
    <row r="53" spans="2:14" ht="15" thickBot="1" x14ac:dyDescent="0.4">
      <c r="B53" s="514"/>
      <c r="C53" s="514"/>
      <c r="D53" s="514"/>
      <c r="E53" s="514"/>
      <c r="F53" s="514"/>
      <c r="G53" s="514"/>
      <c r="H53" s="514"/>
      <c r="I53" s="514"/>
      <c r="K53" s="120"/>
      <c r="L53" s="66"/>
    </row>
    <row r="54" spans="2:14" ht="15" thickBot="1" x14ac:dyDescent="0.4">
      <c r="B54" s="511" t="s">
        <v>1341</v>
      </c>
      <c r="C54" s="512"/>
      <c r="D54" s="395">
        <f>AVERAGE(D52,D43,D36,D24,D16)</f>
        <v>4.8722222222222218</v>
      </c>
      <c r="E54" s="395" t="e">
        <f t="shared" ref="E54:I54" si="2">AVERAGE(E52,E43,E36,E24,E16)</f>
        <v>#DIV/0!</v>
      </c>
      <c r="F54" s="395" t="e">
        <f t="shared" si="2"/>
        <v>#DIV/0!</v>
      </c>
      <c r="G54" s="395" t="e">
        <f t="shared" si="2"/>
        <v>#DIV/0!</v>
      </c>
      <c r="H54" s="395" t="e">
        <f t="shared" si="2"/>
        <v>#DIV/0!</v>
      </c>
      <c r="I54" s="395" t="e">
        <f t="shared" si="2"/>
        <v>#DIV/0!</v>
      </c>
      <c r="K54" s="124"/>
    </row>
    <row r="55" spans="2:14" x14ac:dyDescent="0.35">
      <c r="K55" s="122"/>
    </row>
    <row r="56" spans="2:14" s="66" customFormat="1" ht="13" x14ac:dyDescent="0.3"/>
    <row r="57" spans="2:14" x14ac:dyDescent="0.35">
      <c r="K57" s="122"/>
    </row>
    <row r="58" spans="2:14" x14ac:dyDescent="0.35">
      <c r="B58" t="s">
        <v>1388</v>
      </c>
      <c r="K58" s="119"/>
      <c r="L58" s="126"/>
    </row>
    <row r="59" spans="2:14" ht="15" x14ac:dyDescent="0.35">
      <c r="B59" s="66" t="s">
        <v>1389</v>
      </c>
      <c r="K59" s="119"/>
      <c r="L59" s="126"/>
    </row>
    <row r="60" spans="2:14" ht="30.65" customHeight="1" x14ac:dyDescent="0.35">
      <c r="B60" s="520" t="s">
        <v>1390</v>
      </c>
      <c r="C60" s="520"/>
      <c r="D60" s="520"/>
      <c r="E60" s="520"/>
      <c r="F60" s="520"/>
      <c r="G60" s="520"/>
      <c r="H60" s="520"/>
      <c r="I60" s="520"/>
      <c r="J60" s="520"/>
    </row>
    <row r="61" spans="2:14" x14ac:dyDescent="0.35">
      <c r="B61" s="129" t="s">
        <v>1391</v>
      </c>
      <c r="C61" s="66"/>
    </row>
    <row r="62" spans="2:14" ht="29.15" customHeight="1" x14ac:dyDescent="0.35">
      <c r="B62" s="479" t="s">
        <v>1392</v>
      </c>
      <c r="C62" s="479"/>
      <c r="D62" s="479"/>
      <c r="E62" s="479"/>
      <c r="F62" s="479"/>
      <c r="G62" s="479"/>
      <c r="H62" s="479"/>
      <c r="I62" s="479"/>
      <c r="J62" s="479"/>
    </row>
    <row r="63" spans="2:14" ht="15" x14ac:dyDescent="0.35">
      <c r="B63" s="66" t="s">
        <v>1393</v>
      </c>
      <c r="C63" s="66"/>
    </row>
    <row r="64" spans="2:14" ht="15" x14ac:dyDescent="0.35">
      <c r="B64" s="66" t="s">
        <v>1394</v>
      </c>
      <c r="C64" s="66"/>
    </row>
    <row r="65" spans="2:3" ht="15" x14ac:dyDescent="0.35">
      <c r="B65" s="66" t="s">
        <v>1395</v>
      </c>
      <c r="C65" s="66"/>
    </row>
  </sheetData>
  <mergeCells count="49">
    <mergeCell ref="B62:J62"/>
    <mergeCell ref="B25:I25"/>
    <mergeCell ref="B37:I37"/>
    <mergeCell ref="B44:I44"/>
    <mergeCell ref="B53:I53"/>
    <mergeCell ref="B60:J60"/>
    <mergeCell ref="B54:C54"/>
    <mergeCell ref="B47:C47"/>
    <mergeCell ref="B40:C40"/>
    <mergeCell ref="B41:C41"/>
    <mergeCell ref="B43:C43"/>
    <mergeCell ref="B45:C45"/>
    <mergeCell ref="B48:C48"/>
    <mergeCell ref="B50:C50"/>
    <mergeCell ref="B52:C52"/>
    <mergeCell ref="B32:C32"/>
    <mergeCell ref="B26:C26"/>
    <mergeCell ref="B33:C33"/>
    <mergeCell ref="B27:C27"/>
    <mergeCell ref="B29:C29"/>
    <mergeCell ref="B28:C28"/>
    <mergeCell ref="B31:C31"/>
    <mergeCell ref="B16:C16"/>
    <mergeCell ref="B18:C18"/>
    <mergeCell ref="B19:C19"/>
    <mergeCell ref="B24:C24"/>
    <mergeCell ref="B14:C14"/>
    <mergeCell ref="B20:C20"/>
    <mergeCell ref="B21:C21"/>
    <mergeCell ref="B22:C22"/>
    <mergeCell ref="B17:I17"/>
    <mergeCell ref="B2:C2"/>
    <mergeCell ref="B11:C11"/>
    <mergeCell ref="B13:C13"/>
    <mergeCell ref="B3:L3"/>
    <mergeCell ref="B9:L9"/>
    <mergeCell ref="B10:L10"/>
    <mergeCell ref="C7:D7"/>
    <mergeCell ref="B12:C12"/>
    <mergeCell ref="M50:N50"/>
    <mergeCell ref="M46:N46"/>
    <mergeCell ref="M48:N48"/>
    <mergeCell ref="B30:C30"/>
    <mergeCell ref="B34:C34"/>
    <mergeCell ref="B46:C46"/>
    <mergeCell ref="B36:C36"/>
    <mergeCell ref="B38:C38"/>
    <mergeCell ref="B39:C39"/>
    <mergeCell ref="B49:C49"/>
  </mergeCells>
  <phoneticPr fontId="129" type="noConversion"/>
  <dataValidations count="1">
    <dataValidation type="whole" allowBlank="1" showInputMessage="1" showErrorMessage="1" sqref="D12:D14 D19:D22 D39:D41 D46:D50 D27:D34" xr:uid="{53978FE1-1219-4204-8837-E2F0CBB254A3}">
      <formula1>0</formula1>
      <formula2>3</formula2>
    </dataValidation>
  </dataValidations>
  <pageMargins left="0.25" right="0.25" top="0.75" bottom="0.75" header="0.3" footer="0.3"/>
  <pageSetup paperSize="9" scale="4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N63"/>
  <sheetViews>
    <sheetView topLeftCell="A46" zoomScale="120" zoomScaleNormal="120" workbookViewId="0">
      <selection activeCell="B41" sqref="B41:I41"/>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2" ht="18.5" x14ac:dyDescent="0.45">
      <c r="A2" s="185">
        <v>14</v>
      </c>
      <c r="B2" s="485" t="s">
        <v>74</v>
      </c>
      <c r="C2" s="485"/>
      <c r="D2" s="181"/>
      <c r="E2" s="181"/>
      <c r="F2" s="181"/>
      <c r="G2" s="181"/>
      <c r="H2" s="181"/>
      <c r="I2" s="181"/>
      <c r="J2" s="181"/>
      <c r="K2" s="181"/>
      <c r="L2" s="181"/>
    </row>
    <row r="3" spans="1:12" ht="34.5" customHeight="1" x14ac:dyDescent="0.35">
      <c r="B3" s="479" t="s">
        <v>1319</v>
      </c>
      <c r="C3" s="479"/>
      <c r="D3" s="479"/>
      <c r="E3" s="479"/>
      <c r="F3" s="479"/>
      <c r="G3" s="479"/>
      <c r="H3" s="479"/>
      <c r="I3" s="479"/>
      <c r="J3" s="479"/>
      <c r="K3" s="479"/>
      <c r="L3" s="479"/>
    </row>
    <row r="4" spans="1:12" x14ac:dyDescent="0.35">
      <c r="B4" s="284" t="s">
        <v>1320</v>
      </c>
      <c r="C4" s="284" t="s">
        <v>1321</v>
      </c>
      <c r="D4" s="235"/>
      <c r="E4" s="235"/>
      <c r="F4" s="235"/>
      <c r="G4" s="235"/>
      <c r="H4" s="235"/>
      <c r="I4" s="235"/>
      <c r="J4" s="235"/>
      <c r="K4" s="235"/>
      <c r="L4" s="235"/>
    </row>
    <row r="5" spans="1:12" x14ac:dyDescent="0.35">
      <c r="B5" s="283">
        <v>0</v>
      </c>
      <c r="C5" s="281" t="s">
        <v>1190</v>
      </c>
      <c r="D5" s="235"/>
      <c r="E5" s="235"/>
      <c r="F5" s="235"/>
      <c r="G5" s="235"/>
      <c r="H5" s="235"/>
      <c r="I5" s="235"/>
      <c r="J5" s="235"/>
      <c r="K5" s="235"/>
      <c r="L5" s="235"/>
    </row>
    <row r="6" spans="1:12" x14ac:dyDescent="0.35">
      <c r="B6" s="283">
        <v>1</v>
      </c>
      <c r="C6" s="281" t="s">
        <v>1322</v>
      </c>
      <c r="D6" s="235"/>
      <c r="E6" s="235"/>
      <c r="F6" s="235"/>
      <c r="G6" s="235"/>
      <c r="H6" s="235"/>
      <c r="I6" s="235"/>
      <c r="J6" s="235"/>
      <c r="K6" s="235"/>
      <c r="L6" s="235"/>
    </row>
    <row r="7" spans="1:12" x14ac:dyDescent="0.35">
      <c r="B7" s="283">
        <v>2</v>
      </c>
      <c r="C7" s="510" t="s">
        <v>1323</v>
      </c>
      <c r="D7" s="510"/>
      <c r="E7" s="235"/>
      <c r="F7" s="235"/>
      <c r="G7" s="235"/>
      <c r="H7" s="235"/>
      <c r="I7" s="235"/>
      <c r="J7" s="235"/>
      <c r="K7" s="235"/>
      <c r="L7" s="235"/>
    </row>
    <row r="8" spans="1:12" x14ac:dyDescent="0.35">
      <c r="B8" s="283">
        <v>3</v>
      </c>
      <c r="C8" s="281" t="s">
        <v>1324</v>
      </c>
      <c r="D8" s="235"/>
      <c r="E8" s="235"/>
      <c r="F8" s="235"/>
      <c r="G8" s="235"/>
      <c r="H8" s="235"/>
      <c r="I8" s="235"/>
      <c r="J8" s="235"/>
      <c r="K8" s="235"/>
      <c r="L8" s="235"/>
    </row>
    <row r="9" spans="1:12" x14ac:dyDescent="0.35">
      <c r="B9" s="477"/>
      <c r="C9" s="477"/>
      <c r="D9" s="477"/>
      <c r="E9" s="477"/>
      <c r="F9" s="477"/>
      <c r="G9" s="477"/>
      <c r="H9" s="477"/>
      <c r="I9" s="477"/>
      <c r="J9" s="477"/>
      <c r="K9" s="477"/>
      <c r="L9" s="477"/>
    </row>
    <row r="10" spans="1:12" ht="33" customHeight="1" thickBot="1" x14ac:dyDescent="0.4">
      <c r="B10" s="479" t="s">
        <v>1396</v>
      </c>
      <c r="C10" s="479"/>
      <c r="D10" s="479"/>
      <c r="E10" s="479"/>
      <c r="F10" s="479"/>
      <c r="G10" s="479"/>
      <c r="H10" s="479"/>
      <c r="I10" s="479"/>
      <c r="J10" s="479"/>
      <c r="K10" s="479"/>
      <c r="L10" s="479"/>
    </row>
    <row r="11" spans="1:12"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2" ht="37.4" customHeight="1" thickBot="1" x14ac:dyDescent="0.4">
      <c r="B12" s="508" t="s">
        <v>1397</v>
      </c>
      <c r="C12" s="508"/>
      <c r="D12" s="99">
        <v>1</v>
      </c>
      <c r="J12" s="243" t="s">
        <v>1332</v>
      </c>
      <c r="K12" s="243" t="s">
        <v>1332</v>
      </c>
      <c r="L12" s="243" t="s">
        <v>1332</v>
      </c>
    </row>
    <row r="13" spans="1:12" ht="43.5" customHeight="1" thickBot="1" x14ac:dyDescent="0.4">
      <c r="B13" s="508" t="s">
        <v>1398</v>
      </c>
      <c r="C13" s="508"/>
      <c r="D13" s="99">
        <v>3</v>
      </c>
      <c r="E13" s="99"/>
      <c r="F13" s="99"/>
      <c r="G13" s="99"/>
      <c r="J13" s="243"/>
      <c r="K13" s="243" t="s">
        <v>1332</v>
      </c>
      <c r="L13" s="243" t="s">
        <v>1332</v>
      </c>
    </row>
    <row r="14" spans="1:12" ht="46.4" customHeight="1" thickBot="1" x14ac:dyDescent="0.4">
      <c r="B14" s="508" t="s">
        <v>1399</v>
      </c>
      <c r="C14" s="508"/>
      <c r="D14" s="99">
        <v>1</v>
      </c>
      <c r="E14" s="99"/>
      <c r="F14" s="99"/>
      <c r="G14" s="99"/>
      <c r="L14" s="243" t="s">
        <v>1332</v>
      </c>
    </row>
    <row r="15" spans="1:12" ht="49.4" customHeight="1" x14ac:dyDescent="0.35">
      <c r="B15" s="516" t="s">
        <v>1400</v>
      </c>
      <c r="C15" s="516"/>
      <c r="D15" s="102">
        <v>1</v>
      </c>
      <c r="E15" s="102"/>
      <c r="F15" s="102"/>
      <c r="G15" s="102"/>
      <c r="H15" s="103"/>
      <c r="I15" s="103"/>
      <c r="J15" s="103"/>
      <c r="K15" s="103"/>
      <c r="L15" s="246"/>
    </row>
    <row r="16" spans="1:12" s="66" customFormat="1" ht="14.5" customHeight="1" x14ac:dyDescent="0.3">
      <c r="B16" s="98" t="s">
        <v>1334</v>
      </c>
      <c r="C16" s="99"/>
      <c r="D16" s="366" cm="1">
        <f t="array" ref="D16">_xlfn.IFS('2. Employee Info'!O19='2. Employee Info'!N20,J16,'2. Employee Info'!O19='2. Employee Info'!N16,K16,'2. Employee Info'!O19='2. Employee Info'!N22,L16)</f>
        <v>1</v>
      </c>
      <c r="J16" s="66">
        <f>COUNTA(J12:J15)</f>
        <v>1</v>
      </c>
      <c r="K16" s="66">
        <f>COUNTA(K12:K15)</f>
        <v>2</v>
      </c>
      <c r="L16" s="66">
        <f>COUNTA(L12:L15)</f>
        <v>3</v>
      </c>
    </row>
    <row r="17" spans="2:13" x14ac:dyDescent="0.35">
      <c r="B17" s="504" t="s">
        <v>49</v>
      </c>
      <c r="C17" s="504"/>
      <c r="D17" s="276" cm="1">
        <f t="array" ref="D17">MIN(6,SUM((((D12:D15)/($D16*3))*5)))</f>
        <v>6</v>
      </c>
      <c r="E17" s="276" cm="1">
        <f t="array" ref="E17">MIN(6,SUM((((E12:E15)/($D16*3))*5)))</f>
        <v>0</v>
      </c>
      <c r="F17" s="276" cm="1">
        <f t="array" ref="F17">MIN(6,SUM((((F12:F15)/($D16*3))*5)))</f>
        <v>0</v>
      </c>
      <c r="G17" s="276" cm="1">
        <f t="array" ref="G17">MIN(6,SUM((((G12:G15)/($D16*3))*5)))</f>
        <v>0</v>
      </c>
      <c r="H17" s="276" cm="1">
        <f t="array" ref="H17">MIN(6,SUM((((H12:H15)/($D16*3))*5)))</f>
        <v>0</v>
      </c>
      <c r="I17" s="276" cm="1">
        <f t="array" ref="I17">MIN(6,SUM((((I12:I15)/($D16*3))*5)))</f>
        <v>0</v>
      </c>
    </row>
    <row r="18" spans="2:13" ht="15" thickBot="1" x14ac:dyDescent="0.4">
      <c r="B18" s="503"/>
      <c r="C18" s="503"/>
      <c r="D18" s="503"/>
      <c r="E18" s="503"/>
      <c r="F18" s="503"/>
      <c r="G18" s="503"/>
      <c r="H18" s="503"/>
      <c r="I18" s="503"/>
    </row>
    <row r="19" spans="2:13" ht="39.5" thickBot="1" x14ac:dyDescent="0.4">
      <c r="B19" s="487" t="s">
        <v>1335</v>
      </c>
      <c r="C19" s="487"/>
      <c r="D19" s="104" t="s">
        <v>1327</v>
      </c>
      <c r="E19" s="368" t="s">
        <v>1345</v>
      </c>
      <c r="F19" s="368" t="s">
        <v>1178</v>
      </c>
      <c r="G19" s="368" t="s">
        <v>1179</v>
      </c>
      <c r="H19" s="368" t="s">
        <v>1180</v>
      </c>
      <c r="I19" s="368" t="s">
        <v>1181</v>
      </c>
      <c r="J19" s="104" t="s">
        <v>1328</v>
      </c>
      <c r="K19" s="104" t="s">
        <v>1329</v>
      </c>
      <c r="L19" s="104" t="s">
        <v>1330</v>
      </c>
    </row>
    <row r="20" spans="2:13" ht="45.65" customHeight="1" thickBot="1" x14ac:dyDescent="0.4">
      <c r="B20" s="508" t="s">
        <v>1401</v>
      </c>
      <c r="C20" s="508"/>
      <c r="D20" s="99">
        <v>2</v>
      </c>
      <c r="E20" s="105"/>
      <c r="F20" s="99"/>
      <c r="G20" s="105"/>
      <c r="J20" s="249" t="s">
        <v>1332</v>
      </c>
      <c r="K20" s="249" t="s">
        <v>1332</v>
      </c>
      <c r="L20" s="249" t="s">
        <v>1332</v>
      </c>
    </row>
    <row r="21" spans="2:13" ht="32.9" customHeight="1" thickBot="1" x14ac:dyDescent="0.4">
      <c r="B21" s="523" t="s">
        <v>1402</v>
      </c>
      <c r="C21" s="523"/>
      <c r="D21" s="99">
        <v>2</v>
      </c>
      <c r="E21" s="99"/>
      <c r="F21" s="99"/>
      <c r="G21" s="99"/>
      <c r="J21" s="243" t="s">
        <v>1332</v>
      </c>
      <c r="K21" s="243" t="s">
        <v>1332</v>
      </c>
      <c r="L21" s="243" t="s">
        <v>1332</v>
      </c>
    </row>
    <row r="22" spans="2:13" ht="47.15" customHeight="1" x14ac:dyDescent="0.35">
      <c r="B22" s="522" t="s">
        <v>1403</v>
      </c>
      <c r="C22" s="522"/>
      <c r="D22" s="102">
        <v>2</v>
      </c>
      <c r="E22" s="102"/>
      <c r="F22" s="102"/>
      <c r="G22" s="102"/>
      <c r="H22" s="103"/>
      <c r="I22" s="103"/>
      <c r="J22" s="246" t="s">
        <v>1332</v>
      </c>
      <c r="K22" s="246" t="s">
        <v>1332</v>
      </c>
      <c r="L22" s="246" t="s">
        <v>1332</v>
      </c>
    </row>
    <row r="23" spans="2:13" s="66" customFormat="1" ht="14.5" customHeight="1" x14ac:dyDescent="0.3">
      <c r="B23" s="98" t="s">
        <v>1334</v>
      </c>
      <c r="C23" s="99"/>
      <c r="D23" s="366" cm="1">
        <f t="array" ref="D23">_xlfn.IFS('2. Employee Info'!O19='2. Employee Info'!N20,J23,'2. Employee Info'!O19='2. Employee Info'!N23,K23,'2. Employee Info'!O19='2. Employee Info'!N22,L23)</f>
        <v>3</v>
      </c>
      <c r="J23" s="66">
        <f>COUNTA(J20:J22)</f>
        <v>3</v>
      </c>
      <c r="K23" s="66">
        <f t="shared" ref="K23:L23" si="0">COUNTA(K20:K22)</f>
        <v>3</v>
      </c>
      <c r="L23" s="66">
        <f t="shared" si="0"/>
        <v>3</v>
      </c>
    </row>
    <row r="24" spans="2:13" x14ac:dyDescent="0.35">
      <c r="B24" s="504" t="s">
        <v>49</v>
      </c>
      <c r="C24" s="504"/>
      <c r="D24" s="275" cm="1">
        <f t="array" ref="D24">MIN(6,SUM((((D20:D22)/($D23*3))*5)))</f>
        <v>3.3333333333333335</v>
      </c>
      <c r="E24" s="275" cm="1">
        <f t="array" ref="E24">MIN(6,SUM((((E20:E22)/($D23*3))*5)))</f>
        <v>0</v>
      </c>
      <c r="F24" s="275" cm="1">
        <f t="array" ref="F24">MIN(6,SUM((((F20:F22)/($D23*3))*5)))</f>
        <v>0</v>
      </c>
      <c r="G24" s="275" cm="1">
        <f t="array" ref="G24">MIN(6,SUM((((G20:G22)/($D23*3))*5)))</f>
        <v>0</v>
      </c>
      <c r="H24" s="275" cm="1">
        <f t="array" ref="H24">MIN(6,SUM((((H20:H22)/($D23*3))*5)))</f>
        <v>0</v>
      </c>
      <c r="I24" s="275" cm="1">
        <f t="array" ref="I24">MIN(6,SUM((((I20:I22)/($D23*3))*5)))</f>
        <v>0</v>
      </c>
      <c r="K24" s="119"/>
    </row>
    <row r="25" spans="2:13" ht="15" thickBot="1" x14ac:dyDescent="0.4">
      <c r="B25" s="477"/>
      <c r="C25" s="477"/>
      <c r="D25" s="477"/>
      <c r="E25" s="477"/>
      <c r="F25" s="477"/>
      <c r="G25" s="477"/>
      <c r="H25" s="477"/>
      <c r="I25" s="477"/>
      <c r="K25" s="119"/>
    </row>
    <row r="26" spans="2:13" ht="39.5" thickBot="1" x14ac:dyDescent="0.4">
      <c r="B26" s="487" t="s">
        <v>1338</v>
      </c>
      <c r="C26" s="487"/>
      <c r="D26" s="104" t="s">
        <v>1327</v>
      </c>
      <c r="E26" s="368" t="s">
        <v>1345</v>
      </c>
      <c r="F26" s="368" t="s">
        <v>1178</v>
      </c>
      <c r="G26" s="368" t="s">
        <v>1179</v>
      </c>
      <c r="H26" s="368" t="s">
        <v>1180</v>
      </c>
      <c r="I26" s="368" t="s">
        <v>1181</v>
      </c>
      <c r="J26" s="104" t="s">
        <v>1328</v>
      </c>
      <c r="K26" s="104" t="s">
        <v>1329</v>
      </c>
      <c r="L26" s="104" t="s">
        <v>1330</v>
      </c>
    </row>
    <row r="27" spans="2:13" ht="73.400000000000006" customHeight="1" thickBot="1" x14ac:dyDescent="0.4">
      <c r="B27" s="508" t="s">
        <v>1404</v>
      </c>
      <c r="C27" s="508"/>
      <c r="D27" s="99">
        <v>3</v>
      </c>
      <c r="J27" s="243" t="s">
        <v>1332</v>
      </c>
      <c r="K27" s="243" t="s">
        <v>1332</v>
      </c>
      <c r="L27" s="243" t="s">
        <v>1332</v>
      </c>
      <c r="M27" s="362"/>
    </row>
    <row r="28" spans="2:13" ht="54" customHeight="1" x14ac:dyDescent="0.35">
      <c r="B28" s="515" t="s">
        <v>1405</v>
      </c>
      <c r="C28" s="515"/>
      <c r="D28" s="99">
        <v>1</v>
      </c>
      <c r="K28" s="243" t="s">
        <v>1332</v>
      </c>
      <c r="L28" s="243" t="s">
        <v>1332</v>
      </c>
      <c r="M28" s="362"/>
    </row>
    <row r="29" spans="2:13" ht="62.15" customHeight="1" thickBot="1" x14ac:dyDescent="0.4">
      <c r="B29" s="508" t="s">
        <v>1406</v>
      </c>
      <c r="C29" s="508"/>
      <c r="D29" s="99">
        <v>1</v>
      </c>
      <c r="E29" s="118"/>
      <c r="F29" s="118"/>
      <c r="G29" s="118"/>
      <c r="H29" s="118"/>
      <c r="I29" s="118"/>
      <c r="J29" s="357"/>
      <c r="K29" s="243" t="s">
        <v>1332</v>
      </c>
      <c r="L29" s="243" t="s">
        <v>1332</v>
      </c>
      <c r="M29" s="362"/>
    </row>
    <row r="30" spans="2:13" ht="57.65" customHeight="1" x14ac:dyDescent="0.35">
      <c r="B30" s="515" t="s">
        <v>1407</v>
      </c>
      <c r="C30" s="515"/>
      <c r="D30" s="99">
        <v>1</v>
      </c>
      <c r="K30" s="243" t="s">
        <v>1332</v>
      </c>
      <c r="L30" s="243" t="s">
        <v>1332</v>
      </c>
      <c r="M30" s="362"/>
    </row>
    <row r="31" spans="2:13" ht="48.65" customHeight="1" x14ac:dyDescent="0.35">
      <c r="B31" s="515" t="s">
        <v>1408</v>
      </c>
      <c r="C31" s="515"/>
      <c r="D31" s="99">
        <v>0</v>
      </c>
      <c r="K31" s="243"/>
      <c r="L31" s="243"/>
      <c r="M31" s="362"/>
    </row>
    <row r="32" spans="2:13" ht="46.5" customHeight="1" x14ac:dyDescent="0.35">
      <c r="B32" s="515" t="s">
        <v>1409</v>
      </c>
      <c r="C32" s="515"/>
      <c r="D32" s="99">
        <v>0</v>
      </c>
    </row>
    <row r="33" spans="2:14" ht="47.9" customHeight="1" x14ac:dyDescent="0.35">
      <c r="B33" s="516" t="s">
        <v>1410</v>
      </c>
      <c r="C33" s="516"/>
      <c r="D33" s="102">
        <v>1</v>
      </c>
      <c r="E33" s="103"/>
      <c r="F33" s="103"/>
      <c r="G33" s="103"/>
      <c r="H33" s="103"/>
      <c r="I33" s="103"/>
      <c r="J33" s="103"/>
      <c r="K33" s="103"/>
      <c r="L33" s="103"/>
    </row>
    <row r="34" spans="2:14" s="66" customFormat="1" ht="14.5" customHeight="1" x14ac:dyDescent="0.3">
      <c r="B34" s="98" t="s">
        <v>1334</v>
      </c>
      <c r="C34" s="99"/>
      <c r="D34" s="366" cm="1">
        <f t="array" ref="D34">_xlfn.IFS('2. Employee Info'!O19='2. Employee Info'!N20,J34,'2. Employee Info'!O19='2. Employee Info'!N34,K34,'2. Employee Info'!O19='2. Employee Info'!N22,L34)</f>
        <v>1</v>
      </c>
      <c r="J34" s="66">
        <f>COUNTA(J27:J31,J32:J33)</f>
        <v>1</v>
      </c>
      <c r="K34" s="66">
        <f>COUNTA(K27:K31,K32:K33)</f>
        <v>4</v>
      </c>
      <c r="L34" s="66">
        <f>COUNTA(L27:L31,L32:L33)</f>
        <v>4</v>
      </c>
    </row>
    <row r="35" spans="2:14" x14ac:dyDescent="0.35">
      <c r="B35" s="504" t="s">
        <v>49</v>
      </c>
      <c r="C35" s="504"/>
      <c r="D35" s="276" cm="1">
        <f t="array" ref="D35">MIN(6,SUM((((D27:D33)/($D34*3))*5)))</f>
        <v>6</v>
      </c>
      <c r="E35" s="276" cm="1">
        <f t="array" ref="E35">MIN(6,SUM((((E27:E33)/($D34*3))*5)))</f>
        <v>0</v>
      </c>
      <c r="F35" s="276" cm="1">
        <f t="array" ref="F35">MIN(6,SUM((((F27:F33)/($D34*3))*5)))</f>
        <v>0</v>
      </c>
      <c r="G35" s="276" cm="1">
        <f t="array" ref="G35">MIN(6,SUM((((G27:G33)/($D34*3))*5)))</f>
        <v>0</v>
      </c>
      <c r="H35" s="276" cm="1">
        <f t="array" ref="H35">MIN(6,SUM((((H27:H33)/($D34*3))*5)))</f>
        <v>0</v>
      </c>
      <c r="I35" s="276" cm="1">
        <f t="array" ref="I35">MIN(6,SUM((((I27:I33)/($D34*3))*5)))</f>
        <v>0</v>
      </c>
    </row>
    <row r="36" spans="2:14" ht="15" thickBot="1" x14ac:dyDescent="0.4">
      <c r="B36" s="503"/>
      <c r="C36" s="503"/>
      <c r="D36" s="503"/>
      <c r="E36" s="503"/>
      <c r="F36" s="503"/>
      <c r="G36" s="503"/>
      <c r="H36" s="503"/>
      <c r="I36" s="503"/>
    </row>
    <row r="37" spans="2:14" ht="39.5" thickBot="1" x14ac:dyDescent="0.4">
      <c r="B37" s="487" t="s">
        <v>1339</v>
      </c>
      <c r="C37" s="487"/>
      <c r="D37" s="104" t="s">
        <v>1327</v>
      </c>
      <c r="E37" s="368" t="s">
        <v>1345</v>
      </c>
      <c r="F37" s="368" t="s">
        <v>1178</v>
      </c>
      <c r="G37" s="368" t="s">
        <v>1179</v>
      </c>
      <c r="H37" s="368" t="s">
        <v>1180</v>
      </c>
      <c r="I37" s="368" t="s">
        <v>1181</v>
      </c>
      <c r="J37" s="104" t="s">
        <v>1328</v>
      </c>
      <c r="K37" s="104" t="s">
        <v>1329</v>
      </c>
      <c r="L37" s="104" t="s">
        <v>1330</v>
      </c>
    </row>
    <row r="38" spans="2:14" ht="66" customHeight="1" x14ac:dyDescent="0.35">
      <c r="B38" s="522" t="s">
        <v>1411</v>
      </c>
      <c r="C38" s="522"/>
      <c r="D38" s="383">
        <v>0</v>
      </c>
      <c r="E38" s="130"/>
      <c r="F38" s="130"/>
      <c r="G38" s="130"/>
      <c r="H38" s="130"/>
      <c r="I38" s="130"/>
      <c r="J38" s="246" t="s">
        <v>1332</v>
      </c>
      <c r="K38" s="246" t="s">
        <v>1332</v>
      </c>
      <c r="L38" s="246" t="s">
        <v>1332</v>
      </c>
      <c r="M38" s="99"/>
      <c r="N38" s="99"/>
    </row>
    <row r="39" spans="2:14" s="66" customFormat="1" ht="14.5" customHeight="1" x14ac:dyDescent="0.3">
      <c r="B39" s="98" t="s">
        <v>1334</v>
      </c>
      <c r="C39" s="99"/>
      <c r="D39" s="366" cm="1">
        <f t="array" ref="D39">_xlfn.IFS('2. Employee Info'!O19='2. Employee Info'!N20,J39,'2. Employee Info'!O19='2. Employee Info'!N39,K39,'2. Employee Info'!O19='2. Employee Info'!N22,L39)</f>
        <v>1</v>
      </c>
      <c r="J39" s="66">
        <f>COUNTA(J38)</f>
        <v>1</v>
      </c>
      <c r="K39" s="66">
        <f t="shared" ref="K39:L39" si="1">COUNTA(K38)</f>
        <v>1</v>
      </c>
      <c r="L39" s="66">
        <f t="shared" si="1"/>
        <v>1</v>
      </c>
    </row>
    <row r="40" spans="2:14" x14ac:dyDescent="0.35">
      <c r="B40" s="504" t="s">
        <v>49</v>
      </c>
      <c r="C40" s="504"/>
      <c r="D40">
        <f>MIN(6,SUM((((D38)/($D39*3))*5)))</f>
        <v>0</v>
      </c>
      <c r="E40">
        <f t="shared" ref="E40:I40" si="2">MIN(6,SUM((((E38)/($D15*3))*5)))</f>
        <v>0</v>
      </c>
      <c r="F40">
        <f t="shared" si="2"/>
        <v>0</v>
      </c>
      <c r="G40">
        <f t="shared" si="2"/>
        <v>0</v>
      </c>
      <c r="H40">
        <f t="shared" si="2"/>
        <v>0</v>
      </c>
      <c r="I40">
        <f t="shared" si="2"/>
        <v>0</v>
      </c>
    </row>
    <row r="41" spans="2:14" ht="15" thickBot="1" x14ac:dyDescent="0.4">
      <c r="B41" s="503"/>
      <c r="C41" s="503"/>
      <c r="D41" s="503"/>
      <c r="E41" s="503"/>
      <c r="F41" s="503"/>
      <c r="G41" s="503"/>
      <c r="H41" s="503"/>
      <c r="I41" s="503"/>
    </row>
    <row r="42" spans="2:14" ht="39.5" thickBot="1" x14ac:dyDescent="0.4">
      <c r="B42" s="487" t="s">
        <v>1340</v>
      </c>
      <c r="C42" s="487"/>
      <c r="D42" s="104" t="s">
        <v>1327</v>
      </c>
      <c r="E42" s="368" t="s">
        <v>1345</v>
      </c>
      <c r="F42" s="368" t="s">
        <v>1178</v>
      </c>
      <c r="G42" s="368" t="s">
        <v>1179</v>
      </c>
      <c r="H42" s="368" t="s">
        <v>1180</v>
      </c>
      <c r="I42" s="368" t="s">
        <v>1181</v>
      </c>
      <c r="J42" s="104" t="s">
        <v>1328</v>
      </c>
      <c r="K42" s="104" t="s">
        <v>1329</v>
      </c>
      <c r="L42" s="104" t="s">
        <v>1330</v>
      </c>
    </row>
    <row r="43" spans="2:14" ht="41.9" customHeight="1" x14ac:dyDescent="0.35">
      <c r="B43" s="521" t="s">
        <v>1412</v>
      </c>
      <c r="C43" s="521"/>
      <c r="D43" s="385">
        <v>2</v>
      </c>
      <c r="E43" s="282"/>
      <c r="F43" s="282"/>
      <c r="G43" s="282"/>
      <c r="H43" s="282"/>
      <c r="I43" s="282"/>
      <c r="J43" s="243" t="s">
        <v>1332</v>
      </c>
      <c r="K43" s="243" t="s">
        <v>1332</v>
      </c>
      <c r="L43" s="243" t="s">
        <v>1332</v>
      </c>
      <c r="M43" s="521"/>
      <c r="N43" s="521"/>
    </row>
    <row r="44" spans="2:14" ht="88.4" customHeight="1" x14ac:dyDescent="0.35">
      <c r="B44" s="521" t="s">
        <v>1413</v>
      </c>
      <c r="C44" s="521"/>
      <c r="D44" s="385">
        <v>2</v>
      </c>
      <c r="E44" s="282"/>
      <c r="F44" s="282"/>
      <c r="G44" s="282"/>
      <c r="H44" s="282"/>
      <c r="I44" s="282"/>
      <c r="J44" s="282"/>
      <c r="K44" s="243" t="s">
        <v>1332</v>
      </c>
      <c r="L44" s="243" t="s">
        <v>1332</v>
      </c>
    </row>
    <row r="45" spans="2:14" ht="56.9" customHeight="1" x14ac:dyDescent="0.35">
      <c r="B45" s="521" t="s">
        <v>1414</v>
      </c>
      <c r="C45" s="521"/>
      <c r="D45" s="385">
        <v>2</v>
      </c>
      <c r="E45" s="282"/>
      <c r="F45" s="282"/>
      <c r="G45" s="282"/>
      <c r="H45" s="282"/>
      <c r="I45" s="282"/>
      <c r="J45" s="282"/>
      <c r="K45" s="243" t="s">
        <v>1332</v>
      </c>
      <c r="L45" s="243" t="s">
        <v>1332</v>
      </c>
    </row>
    <row r="46" spans="2:14" ht="74.150000000000006" customHeight="1" x14ac:dyDescent="0.35">
      <c r="B46" s="521" t="s">
        <v>1415</v>
      </c>
      <c r="C46" s="521"/>
      <c r="D46" s="385">
        <v>0</v>
      </c>
      <c r="E46" s="282"/>
      <c r="F46" s="282"/>
      <c r="G46" s="282"/>
      <c r="H46" s="282"/>
      <c r="I46" s="282"/>
      <c r="J46" s="243"/>
      <c r="K46" s="243"/>
      <c r="L46" s="243" t="s">
        <v>1332</v>
      </c>
      <c r="M46" s="243"/>
    </row>
    <row r="47" spans="2:14" ht="74.150000000000006" customHeight="1" x14ac:dyDescent="0.35">
      <c r="B47" s="479" t="s">
        <v>1416</v>
      </c>
      <c r="C47" s="479"/>
      <c r="D47" s="385">
        <v>0</v>
      </c>
      <c r="E47" s="282"/>
      <c r="F47" s="282"/>
      <c r="G47" s="282"/>
      <c r="H47" s="282"/>
      <c r="I47" s="282"/>
      <c r="J47" s="243"/>
      <c r="K47" s="243"/>
      <c r="L47" s="243"/>
      <c r="M47" s="243"/>
    </row>
    <row r="48" spans="2:14" ht="62.9" customHeight="1" x14ac:dyDescent="0.35">
      <c r="B48" s="525" t="s">
        <v>1691</v>
      </c>
      <c r="C48" s="525"/>
      <c r="D48" s="379">
        <v>0</v>
      </c>
      <c r="E48" s="363"/>
      <c r="F48" s="363"/>
      <c r="G48" s="363"/>
      <c r="H48" s="363"/>
      <c r="I48" s="363"/>
      <c r="J48" s="246"/>
      <c r="K48" s="246" t="s">
        <v>1332</v>
      </c>
      <c r="L48" s="246" t="s">
        <v>1332</v>
      </c>
    </row>
    <row r="49" spans="2:12" s="66" customFormat="1" ht="14.5" customHeight="1" x14ac:dyDescent="0.3">
      <c r="B49" s="98" t="s">
        <v>1334</v>
      </c>
      <c r="C49" s="99"/>
      <c r="D49" s="366" cm="1">
        <f t="array" ref="D49">_xlfn.IFS('2. Employee Info'!O19='2. Employee Info'!N20,J49,'2. Employee Info'!O19='2. Employee Info'!N49,K49,'2. Employee Info'!O19='2. Employee Info'!N22,L49)</f>
        <v>1</v>
      </c>
      <c r="J49" s="66">
        <f>COUNTA(J43:J44,J45,J46,J48)</f>
        <v>1</v>
      </c>
      <c r="K49" s="66">
        <f>COUNTA(K43:K44,K45,K46,K48)</f>
        <v>4</v>
      </c>
      <c r="L49" s="66">
        <f>COUNTA(L43:L44,L45,L46,L48)</f>
        <v>5</v>
      </c>
    </row>
    <row r="50" spans="2:12" x14ac:dyDescent="0.35">
      <c r="B50" s="524" t="s">
        <v>49</v>
      </c>
      <c r="C50" s="524"/>
      <c r="D50" s="275" cm="1">
        <f t="array" ref="D50">MIN(6,SUM((((D43:D48)/($D49*3))*5)))</f>
        <v>6</v>
      </c>
      <c r="E50" s="275" cm="1">
        <f t="array" ref="E50">MIN(6,SUM((((E43:E48)/($D49*3))*5)))</f>
        <v>0</v>
      </c>
      <c r="F50" s="275" cm="1">
        <f t="array" ref="F50">MIN(6,SUM((((F43:F48)/($D49*3))*5)))</f>
        <v>0</v>
      </c>
      <c r="G50" s="275" cm="1">
        <f t="array" ref="G50">MIN(6,SUM((((G43:G48)/($D49*3))*5)))</f>
        <v>0</v>
      </c>
      <c r="H50" s="275" cm="1">
        <f t="array" ref="H50">MIN(6,SUM((((H43:H48)/($D49*3))*5)))</f>
        <v>0</v>
      </c>
      <c r="I50" s="275" cm="1">
        <f t="array" ref="I50">MIN(6,SUM((((I43:I48)/($D49*3))*5)))</f>
        <v>0</v>
      </c>
      <c r="L50" s="128"/>
    </row>
    <row r="51" spans="2:12" ht="15" thickBot="1" x14ac:dyDescent="0.4">
      <c r="B51" s="514"/>
      <c r="C51" s="514"/>
      <c r="D51" s="514"/>
      <c r="E51" s="514"/>
      <c r="F51" s="514"/>
      <c r="G51" s="514"/>
      <c r="H51" s="514"/>
      <c r="I51" s="514"/>
      <c r="L51" s="66"/>
    </row>
    <row r="52" spans="2:12" ht="15" thickBot="1" x14ac:dyDescent="0.4">
      <c r="B52" s="511" t="s">
        <v>1341</v>
      </c>
      <c r="C52" s="512"/>
      <c r="D52" s="395">
        <f>AVERAGE(D50,D40,D35,D24,D17)</f>
        <v>4.2666666666666675</v>
      </c>
      <c r="E52" s="395">
        <f t="shared" ref="E52:I52" si="3">AVERAGE(E50,E40,E35,E24,E17)</f>
        <v>0</v>
      </c>
      <c r="F52" s="395">
        <f t="shared" si="3"/>
        <v>0</v>
      </c>
      <c r="G52" s="395">
        <f t="shared" si="3"/>
        <v>0</v>
      </c>
      <c r="H52" s="395">
        <f t="shared" si="3"/>
        <v>0</v>
      </c>
      <c r="I52" s="395">
        <f t="shared" si="3"/>
        <v>0</v>
      </c>
    </row>
    <row r="53" spans="2:12" x14ac:dyDescent="0.35">
      <c r="B53" s="359"/>
      <c r="C53" s="359"/>
    </row>
    <row r="54" spans="2:12" x14ac:dyDescent="0.35">
      <c r="B54" s="66" t="s">
        <v>1342</v>
      </c>
      <c r="J54">
        <v>14</v>
      </c>
      <c r="K54">
        <v>7</v>
      </c>
      <c r="L54">
        <v>4</v>
      </c>
    </row>
    <row r="56" spans="2:12" x14ac:dyDescent="0.35">
      <c r="B56" t="s">
        <v>1388</v>
      </c>
      <c r="K56" s="119"/>
      <c r="L56" s="126"/>
    </row>
    <row r="57" spans="2:12" ht="15" x14ac:dyDescent="0.35">
      <c r="B57" s="66" t="s">
        <v>1417</v>
      </c>
      <c r="K57" s="119"/>
      <c r="L57" s="126"/>
    </row>
    <row r="58" spans="2:12" x14ac:dyDescent="0.35">
      <c r="B58" s="45"/>
      <c r="C58" s="66"/>
    </row>
    <row r="59" spans="2:12" x14ac:dyDescent="0.35">
      <c r="B59" s="129"/>
      <c r="C59" s="66"/>
    </row>
    <row r="60" spans="2:12" x14ac:dyDescent="0.35">
      <c r="B60" s="66"/>
      <c r="C60" s="66"/>
    </row>
    <row r="61" spans="2:12" x14ac:dyDescent="0.35">
      <c r="B61" s="66"/>
      <c r="C61" s="66"/>
    </row>
    <row r="62" spans="2:12" x14ac:dyDescent="0.35">
      <c r="B62" s="66"/>
      <c r="C62" s="66"/>
    </row>
    <row r="63" spans="2:12" x14ac:dyDescent="0.35">
      <c r="B63" s="66"/>
      <c r="C63" s="66"/>
    </row>
  </sheetData>
  <mergeCells count="43">
    <mergeCell ref="B50:C50"/>
    <mergeCell ref="B52:C52"/>
    <mergeCell ref="B44:C44"/>
    <mergeCell ref="B51:I51"/>
    <mergeCell ref="B43:C43"/>
    <mergeCell ref="B48:C48"/>
    <mergeCell ref="B45:C45"/>
    <mergeCell ref="B47:C47"/>
    <mergeCell ref="B22:C22"/>
    <mergeCell ref="B24:C24"/>
    <mergeCell ref="B26:C26"/>
    <mergeCell ref="B31:C31"/>
    <mergeCell ref="B46:C46"/>
    <mergeCell ref="B41:I41"/>
    <mergeCell ref="B25:I25"/>
    <mergeCell ref="B28:C28"/>
    <mergeCell ref="B30:C30"/>
    <mergeCell ref="B27:C27"/>
    <mergeCell ref="B29:C29"/>
    <mergeCell ref="C7:D7"/>
    <mergeCell ref="B21:C21"/>
    <mergeCell ref="B14:C14"/>
    <mergeCell ref="B2:C2"/>
    <mergeCell ref="B11:C11"/>
    <mergeCell ref="B12:C12"/>
    <mergeCell ref="B15:C15"/>
    <mergeCell ref="B17:C17"/>
    <mergeCell ref="B19:C19"/>
    <mergeCell ref="B20:C20"/>
    <mergeCell ref="B18:I18"/>
    <mergeCell ref="B3:L3"/>
    <mergeCell ref="B10:L10"/>
    <mergeCell ref="B9:L9"/>
    <mergeCell ref="B13:C13"/>
    <mergeCell ref="M43:N43"/>
    <mergeCell ref="B38:C38"/>
    <mergeCell ref="B37:C37"/>
    <mergeCell ref="B32:C32"/>
    <mergeCell ref="B36:I36"/>
    <mergeCell ref="B33:C33"/>
    <mergeCell ref="B35:C35"/>
    <mergeCell ref="B40:C40"/>
    <mergeCell ref="B42:C42"/>
  </mergeCells>
  <phoneticPr fontId="129" type="noConversion"/>
  <dataValidations count="1">
    <dataValidation type="whole" allowBlank="1" showInputMessage="1" showErrorMessage="1" sqref="D12:D15 D20:D22 D27:D33 D38 D43:D48" xr:uid="{C11F5E74-3080-4A11-9208-32BCE69E13EC}">
      <formula1>0</formula1>
      <formula2>3</formula2>
    </dataValidation>
  </dataValidations>
  <pageMargins left="0.25" right="0.25" top="0.75" bottom="0.75" header="0.3" footer="0.3"/>
  <pageSetup paperSize="9" scale="57"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FM59"/>
  <sheetViews>
    <sheetView tabSelected="1" topLeftCell="A47" zoomScale="112" zoomScaleNormal="112" workbookViewId="0">
      <selection activeCell="C61" sqref="C61"/>
    </sheetView>
  </sheetViews>
  <sheetFormatPr defaultColWidth="8.81640625" defaultRowHeight="14.5" x14ac:dyDescent="0.35"/>
  <cols>
    <col min="1" max="1" width="3.81640625" bestFit="1" customWidth="1"/>
    <col min="2" max="2" width="9.81640625" bestFit="1" customWidth="1"/>
    <col min="3" max="3" width="38.453125" customWidth="1"/>
    <col min="4" max="9" width="12.453125" customWidth="1"/>
    <col min="10" max="12" width="15.81640625" customWidth="1"/>
  </cols>
  <sheetData>
    <row r="2" spans="1:169" ht="18.5" x14ac:dyDescent="0.45">
      <c r="A2" s="185">
        <v>12</v>
      </c>
      <c r="B2" s="182" t="s">
        <v>87</v>
      </c>
      <c r="C2" s="182"/>
      <c r="D2" s="181"/>
      <c r="E2" s="181"/>
      <c r="F2" s="181"/>
      <c r="G2" s="181"/>
      <c r="H2" s="181"/>
      <c r="I2" s="181"/>
      <c r="J2" s="181"/>
      <c r="K2" s="181"/>
      <c r="L2" s="181"/>
    </row>
    <row r="3" spans="1:169" ht="29.15" customHeight="1" x14ac:dyDescent="0.35">
      <c r="B3" s="479" t="s">
        <v>1319</v>
      </c>
      <c r="C3" s="479"/>
      <c r="D3" s="479"/>
      <c r="E3" s="479"/>
      <c r="F3" s="479"/>
      <c r="G3" s="479"/>
      <c r="H3" s="479"/>
      <c r="I3" s="479"/>
      <c r="J3" s="479"/>
      <c r="K3" s="479"/>
      <c r="L3" s="479"/>
    </row>
    <row r="4" spans="1:169" x14ac:dyDescent="0.35">
      <c r="B4" s="284" t="s">
        <v>1320</v>
      </c>
      <c r="C4" s="284" t="s">
        <v>1321</v>
      </c>
      <c r="D4" s="235"/>
      <c r="E4" s="235"/>
      <c r="F4" s="235"/>
      <c r="G4" s="235"/>
      <c r="H4" s="235"/>
      <c r="I4" s="235"/>
      <c r="J4" s="235"/>
      <c r="K4" s="235"/>
      <c r="L4" s="235"/>
    </row>
    <row r="5" spans="1:169" x14ac:dyDescent="0.35">
      <c r="B5" s="283">
        <v>0</v>
      </c>
      <c r="C5" s="281" t="s">
        <v>1190</v>
      </c>
      <c r="D5" s="235"/>
      <c r="E5" s="235"/>
      <c r="F5" s="235"/>
      <c r="G5" s="235"/>
      <c r="H5" s="235"/>
      <c r="I5" s="235"/>
      <c r="J5" s="235"/>
      <c r="K5" s="235"/>
      <c r="L5" s="235"/>
    </row>
    <row r="6" spans="1:169" x14ac:dyDescent="0.35">
      <c r="B6" s="283">
        <v>1</v>
      </c>
      <c r="C6" s="281" t="s">
        <v>1322</v>
      </c>
      <c r="D6" s="235"/>
      <c r="E6" s="235"/>
      <c r="F6" s="235"/>
      <c r="G6" s="235"/>
      <c r="H6" s="235"/>
      <c r="I6" s="235"/>
      <c r="J6" s="235"/>
      <c r="K6" s="235"/>
      <c r="L6" s="235"/>
    </row>
    <row r="7" spans="1:169" x14ac:dyDescent="0.35">
      <c r="B7" s="283">
        <v>2</v>
      </c>
      <c r="C7" s="510" t="s">
        <v>1323</v>
      </c>
      <c r="D7" s="510"/>
      <c r="E7" s="235"/>
      <c r="F7" s="235"/>
      <c r="G7" s="235"/>
      <c r="H7" s="235"/>
      <c r="I7" s="235"/>
      <c r="J7" s="235"/>
      <c r="K7" s="235"/>
      <c r="L7" s="235"/>
    </row>
    <row r="8" spans="1:169" x14ac:dyDescent="0.35">
      <c r="B8" s="283">
        <v>3</v>
      </c>
      <c r="C8" s="281" t="s">
        <v>1324</v>
      </c>
      <c r="D8" s="235"/>
      <c r="E8" s="235"/>
      <c r="F8" s="235"/>
      <c r="G8" s="235"/>
      <c r="H8" s="235"/>
      <c r="I8" s="235"/>
      <c r="J8" s="235"/>
      <c r="K8" s="235"/>
      <c r="L8" s="235"/>
    </row>
    <row r="9" spans="1:169" x14ac:dyDescent="0.35">
      <c r="B9" s="263"/>
      <c r="C9" s="263"/>
      <c r="D9" s="263"/>
      <c r="E9" s="263"/>
      <c r="F9" s="263"/>
      <c r="G9" s="263"/>
      <c r="H9" s="263"/>
      <c r="I9" s="263"/>
    </row>
    <row r="10" spans="1:169" ht="46.4" customHeight="1" thickBot="1" x14ac:dyDescent="0.4">
      <c r="B10" s="479" t="s">
        <v>1358</v>
      </c>
      <c r="C10" s="479"/>
      <c r="D10" s="479"/>
      <c r="E10" s="479"/>
      <c r="F10" s="479"/>
      <c r="G10" s="479"/>
      <c r="H10" s="479"/>
      <c r="I10" s="479"/>
      <c r="J10" s="479"/>
      <c r="K10" s="479"/>
      <c r="L10" s="479"/>
    </row>
    <row r="11" spans="1:169" ht="58.5" thickBot="1" x14ac:dyDescent="0.4">
      <c r="B11" s="487" t="s">
        <v>1326</v>
      </c>
      <c r="C11" s="487"/>
      <c r="D11" s="104" t="s">
        <v>1327</v>
      </c>
      <c r="E11" s="370" t="s">
        <v>1345</v>
      </c>
      <c r="F11" s="370" t="s">
        <v>1178</v>
      </c>
      <c r="G11" s="370" t="s">
        <v>1179</v>
      </c>
      <c r="H11" s="370" t="s">
        <v>1180</v>
      </c>
      <c r="I11" s="370" t="s">
        <v>1181</v>
      </c>
      <c r="J11" s="369" t="s">
        <v>1328</v>
      </c>
      <c r="K11" s="369" t="s">
        <v>1329</v>
      </c>
      <c r="L11" s="369" t="s">
        <v>1330</v>
      </c>
    </row>
    <row r="12" spans="1:169" s="296" customFormat="1" ht="70.400000000000006" customHeight="1" x14ac:dyDescent="0.35">
      <c r="B12" s="532" t="s">
        <v>1359</v>
      </c>
      <c r="C12" s="532"/>
      <c r="D12" s="99">
        <v>2</v>
      </c>
      <c r="E12" t="s">
        <v>1318</v>
      </c>
      <c r="F12"/>
      <c r="G12"/>
      <c r="H12"/>
      <c r="I12" s="99"/>
      <c r="J12" s="249" t="s">
        <v>1332</v>
      </c>
      <c r="K12" s="249" t="s">
        <v>1332</v>
      </c>
      <c r="L12" s="249" t="s">
        <v>1332</v>
      </c>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row>
    <row r="13" spans="1:169" s="296" customFormat="1" ht="38.9" customHeight="1" x14ac:dyDescent="0.35">
      <c r="B13" s="519" t="s">
        <v>1360</v>
      </c>
      <c r="C13" s="519"/>
      <c r="D13" s="102">
        <v>1</v>
      </c>
      <c r="E13" s="103"/>
      <c r="F13" s="103"/>
      <c r="G13" s="103"/>
      <c r="H13" s="103"/>
      <c r="I13" s="102"/>
      <c r="J13" s="103"/>
      <c r="K13" s="246" t="s">
        <v>1332</v>
      </c>
      <c r="L13" s="246" t="s">
        <v>1332</v>
      </c>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row>
    <row r="14" spans="1:169" s="66" customFormat="1" ht="14.5" customHeight="1" x14ac:dyDescent="0.3">
      <c r="B14" s="98" t="s">
        <v>1334</v>
      </c>
      <c r="C14" s="99"/>
      <c r="D14" s="366" cm="1">
        <f t="array" ref="D14">_xlfn.IFS('2. Employee Info'!O19='2. Employee Info'!N20,J14,'2. Employee Info'!O19='2. Employee Info'!N21,K14,'2. Employee Info'!O19='2. Employee Info'!N22,L14)</f>
        <v>1</v>
      </c>
      <c r="J14" s="66">
        <f>COUNTA(J12:J13)</f>
        <v>1</v>
      </c>
      <c r="K14" s="66">
        <f>COUNTA(K12:K13)</f>
        <v>2</v>
      </c>
      <c r="L14" s="66">
        <f>COUNTA(L12:L13)</f>
        <v>2</v>
      </c>
    </row>
    <row r="15" spans="1:169" x14ac:dyDescent="0.35">
      <c r="B15" s="504" t="s">
        <v>49</v>
      </c>
      <c r="C15" s="504"/>
      <c r="D15" s="99" cm="1">
        <f t="array" ref="D15">MIN(6,SUM((((D12:D13)/($D14*3))*5)))</f>
        <v>5</v>
      </c>
    </row>
    <row r="16" spans="1:169" ht="15" thickBot="1" x14ac:dyDescent="0.4">
      <c r="B16" s="503"/>
      <c r="C16" s="503"/>
      <c r="D16" s="503"/>
      <c r="E16" s="503"/>
      <c r="F16" s="503"/>
      <c r="G16" s="503"/>
      <c r="H16" s="503"/>
      <c r="I16" s="503"/>
    </row>
    <row r="17" spans="2:14" ht="58.5" thickBot="1" x14ac:dyDescent="0.4">
      <c r="B17" s="487" t="s">
        <v>1335</v>
      </c>
      <c r="C17" s="487"/>
      <c r="D17" s="104" t="s">
        <v>1327</v>
      </c>
      <c r="E17" s="370" t="s">
        <v>1345</v>
      </c>
      <c r="F17" s="370" t="s">
        <v>1178</v>
      </c>
      <c r="G17" s="370" t="s">
        <v>1179</v>
      </c>
      <c r="H17" s="370" t="s">
        <v>1180</v>
      </c>
      <c r="I17" s="370" t="s">
        <v>1181</v>
      </c>
      <c r="J17" s="369" t="s">
        <v>1328</v>
      </c>
      <c r="K17" s="369" t="s">
        <v>1329</v>
      </c>
      <c r="L17" s="369" t="s">
        <v>1330</v>
      </c>
    </row>
    <row r="18" spans="2:14" ht="33" customHeight="1" x14ac:dyDescent="0.35">
      <c r="B18" s="533" t="s">
        <v>1361</v>
      </c>
      <c r="C18" s="533"/>
      <c r="D18" s="381">
        <v>1</v>
      </c>
      <c r="E18" s="382"/>
      <c r="F18" s="382"/>
      <c r="G18" s="382"/>
      <c r="H18" s="382"/>
      <c r="I18" s="382"/>
      <c r="J18" s="243" t="s">
        <v>1332</v>
      </c>
      <c r="K18" s="243" t="s">
        <v>1332</v>
      </c>
      <c r="L18" s="243" t="s">
        <v>1332</v>
      </c>
    </row>
    <row r="19" spans="2:14" ht="95.65" customHeight="1" x14ac:dyDescent="0.35">
      <c r="B19" s="516" t="s">
        <v>1362</v>
      </c>
      <c r="C19" s="516"/>
      <c r="D19" s="383">
        <v>1</v>
      </c>
      <c r="E19" s="103"/>
      <c r="F19" s="103"/>
      <c r="G19" s="103"/>
      <c r="H19" s="103"/>
      <c r="I19" s="103"/>
      <c r="J19" s="103"/>
      <c r="K19" s="246" t="s">
        <v>1332</v>
      </c>
      <c r="L19" s="246" t="s">
        <v>1332</v>
      </c>
    </row>
    <row r="20" spans="2:14" s="66" customFormat="1" ht="14.5" customHeight="1" x14ac:dyDescent="0.3">
      <c r="B20" s="98" t="s">
        <v>1334</v>
      </c>
      <c r="C20" s="99"/>
      <c r="D20" s="366" cm="1">
        <f t="array" ref="D20">_xlfn.IFS('2. Employee Info'!O19='2. Employee Info'!N20,J20,'2. Employee Info'!O19='2. Employee Info'!N21,K20,'2. Employee Info'!O19='2. Employee Info'!N22,L20)</f>
        <v>1</v>
      </c>
      <c r="J20" s="66">
        <f>COUNTA(J18:J19)</f>
        <v>1</v>
      </c>
      <c r="K20" s="66">
        <f t="shared" ref="K20:L20" si="0">COUNTA(K18:K19)</f>
        <v>2</v>
      </c>
      <c r="L20" s="66">
        <f t="shared" si="0"/>
        <v>2</v>
      </c>
    </row>
    <row r="21" spans="2:14" x14ac:dyDescent="0.35">
      <c r="B21" s="504" t="s">
        <v>49</v>
      </c>
      <c r="C21" s="504"/>
      <c r="D21" s="275" cm="1">
        <f t="array" ref="D21">MIN(6,SUM((((D18:D19)/($D20*3))*5)))</f>
        <v>3.333333333333333</v>
      </c>
    </row>
    <row r="22" spans="2:14" ht="15" thickBot="1" x14ac:dyDescent="0.4">
      <c r="B22" s="477"/>
      <c r="C22" s="477"/>
      <c r="D22" s="477"/>
      <c r="E22" s="477"/>
      <c r="F22" s="477"/>
      <c r="G22" s="477"/>
      <c r="H22" s="477"/>
      <c r="I22" s="477"/>
    </row>
    <row r="23" spans="2:14" ht="58.5" thickBot="1" x14ac:dyDescent="0.4">
      <c r="B23" s="487" t="s">
        <v>1338</v>
      </c>
      <c r="C23" s="487"/>
      <c r="D23" s="104" t="s">
        <v>1327</v>
      </c>
      <c r="E23" s="370" t="s">
        <v>1345</v>
      </c>
      <c r="F23" s="370" t="s">
        <v>1178</v>
      </c>
      <c r="G23" s="370" t="s">
        <v>1179</v>
      </c>
      <c r="H23" s="370" t="s">
        <v>1180</v>
      </c>
      <c r="I23" s="370" t="s">
        <v>1181</v>
      </c>
      <c r="J23" s="369" t="s">
        <v>1328</v>
      </c>
      <c r="K23" s="369" t="s">
        <v>1329</v>
      </c>
      <c r="L23" s="369" t="s">
        <v>1330</v>
      </c>
    </row>
    <row r="24" spans="2:14" ht="59.15" customHeight="1" thickBot="1" x14ac:dyDescent="0.4">
      <c r="B24" s="508" t="s">
        <v>1363</v>
      </c>
      <c r="C24" s="508"/>
      <c r="D24" s="99">
        <v>1</v>
      </c>
      <c r="J24" s="249" t="s">
        <v>1332</v>
      </c>
      <c r="K24" s="249" t="s">
        <v>1332</v>
      </c>
      <c r="L24" s="249" t="s">
        <v>1332</v>
      </c>
      <c r="M24" s="361"/>
    </row>
    <row r="25" spans="2:14" ht="57" customHeight="1" thickBot="1" x14ac:dyDescent="0.4">
      <c r="B25" s="508" t="s">
        <v>1364</v>
      </c>
      <c r="C25" s="508"/>
      <c r="D25" s="99">
        <v>1</v>
      </c>
      <c r="J25" s="243" t="s">
        <v>1332</v>
      </c>
      <c r="K25" s="243" t="s">
        <v>1332</v>
      </c>
      <c r="L25" s="243" t="s">
        <v>1332</v>
      </c>
    </row>
    <row r="26" spans="2:14" ht="93.65" customHeight="1" thickBot="1" x14ac:dyDescent="0.4">
      <c r="B26" s="508" t="s">
        <v>1365</v>
      </c>
      <c r="C26" s="508"/>
      <c r="D26" s="99">
        <v>1</v>
      </c>
      <c r="J26" s="243" t="s">
        <v>1332</v>
      </c>
      <c r="K26" s="243" t="s">
        <v>1332</v>
      </c>
      <c r="L26" s="243" t="s">
        <v>1332</v>
      </c>
    </row>
    <row r="27" spans="2:14" ht="54.65" customHeight="1" thickBot="1" x14ac:dyDescent="0.4">
      <c r="B27" s="508" t="s">
        <v>1763</v>
      </c>
      <c r="C27" s="508"/>
      <c r="D27" s="99">
        <v>0</v>
      </c>
      <c r="J27" s="243" t="s">
        <v>1332</v>
      </c>
      <c r="K27" s="243" t="s">
        <v>1332</v>
      </c>
      <c r="L27" s="243" t="s">
        <v>1332</v>
      </c>
      <c r="M27" s="508" t="s">
        <v>1366</v>
      </c>
      <c r="N27" s="508"/>
    </row>
    <row r="28" spans="2:14" ht="65.900000000000006" customHeight="1" thickBot="1" x14ac:dyDescent="0.7">
      <c r="B28" s="508" t="s">
        <v>1764</v>
      </c>
      <c r="C28" s="508"/>
      <c r="D28" s="99">
        <v>1</v>
      </c>
      <c r="J28" s="371"/>
      <c r="K28" s="243" t="s">
        <v>1332</v>
      </c>
      <c r="L28" s="243" t="s">
        <v>1332</v>
      </c>
    </row>
    <row r="29" spans="2:14" ht="57" customHeight="1" thickBot="1" x14ac:dyDescent="0.7">
      <c r="B29" s="508" t="s">
        <v>1367</v>
      </c>
      <c r="C29" s="508"/>
      <c r="D29" s="99">
        <v>1</v>
      </c>
      <c r="J29" s="371"/>
      <c r="K29" s="243" t="s">
        <v>1332</v>
      </c>
      <c r="L29" s="243" t="s">
        <v>1332</v>
      </c>
    </row>
    <row r="30" spans="2:14" ht="56.9" customHeight="1" thickBot="1" x14ac:dyDescent="0.7">
      <c r="B30" s="508" t="s">
        <v>1765</v>
      </c>
      <c r="C30" s="508"/>
      <c r="D30" s="99">
        <v>1</v>
      </c>
      <c r="J30" s="371"/>
      <c r="K30" s="243" t="s">
        <v>1332</v>
      </c>
      <c r="L30" s="243" t="s">
        <v>1332</v>
      </c>
    </row>
    <row r="31" spans="2:14" ht="76.5" customHeight="1" thickBot="1" x14ac:dyDescent="0.4">
      <c r="B31" s="508" t="s">
        <v>1368</v>
      </c>
      <c r="C31" s="508"/>
      <c r="D31" s="99">
        <v>1</v>
      </c>
      <c r="J31" s="243" t="s">
        <v>1332</v>
      </c>
      <c r="K31" s="243" t="s">
        <v>1332</v>
      </c>
      <c r="L31" s="243" t="s">
        <v>1332</v>
      </c>
    </row>
    <row r="32" spans="2:14" ht="45" customHeight="1" thickBot="1" x14ac:dyDescent="0.7">
      <c r="B32" s="508" t="s">
        <v>1369</v>
      </c>
      <c r="C32" s="508"/>
      <c r="D32" s="99">
        <v>1</v>
      </c>
      <c r="J32" s="371"/>
      <c r="K32" s="243" t="s">
        <v>1332</v>
      </c>
      <c r="L32" s="243" t="s">
        <v>1332</v>
      </c>
    </row>
    <row r="33" spans="2:12" ht="43.5" customHeight="1" thickBot="1" x14ac:dyDescent="0.7">
      <c r="B33" s="508" t="s">
        <v>1766</v>
      </c>
      <c r="C33" s="508"/>
      <c r="D33" s="99">
        <v>2</v>
      </c>
      <c r="J33" s="371"/>
      <c r="K33" s="243" t="s">
        <v>1332</v>
      </c>
      <c r="L33" s="243" t="s">
        <v>1332</v>
      </c>
    </row>
    <row r="34" spans="2:12" ht="59.25" customHeight="1" thickBot="1" x14ac:dyDescent="0.7">
      <c r="B34" s="508" t="s">
        <v>1767</v>
      </c>
      <c r="C34" s="508"/>
      <c r="D34" s="99">
        <v>3</v>
      </c>
      <c r="J34" s="371"/>
      <c r="K34" s="371"/>
      <c r="L34" s="243" t="s">
        <v>1332</v>
      </c>
    </row>
    <row r="35" spans="2:12" ht="51.65" customHeight="1" thickBot="1" x14ac:dyDescent="0.7">
      <c r="B35" s="508" t="s">
        <v>1370</v>
      </c>
      <c r="C35" s="508"/>
      <c r="D35" s="99">
        <v>1</v>
      </c>
      <c r="J35" s="371"/>
      <c r="K35" s="243"/>
      <c r="L35" s="243" t="s">
        <v>1332</v>
      </c>
    </row>
    <row r="36" spans="2:12" ht="63.65" customHeight="1" thickBot="1" x14ac:dyDescent="0.7">
      <c r="B36" s="508" t="s">
        <v>1371</v>
      </c>
      <c r="C36" s="508"/>
      <c r="D36" s="99">
        <v>2</v>
      </c>
      <c r="J36" s="371"/>
      <c r="K36" s="371"/>
      <c r="L36" s="243" t="s">
        <v>1332</v>
      </c>
    </row>
    <row r="37" spans="2:12" ht="44.65" customHeight="1" thickBot="1" x14ac:dyDescent="0.7">
      <c r="B37" s="508" t="s">
        <v>1372</v>
      </c>
      <c r="C37" s="508"/>
      <c r="D37" s="99">
        <v>1</v>
      </c>
      <c r="J37" s="371"/>
      <c r="K37" s="371"/>
      <c r="L37" s="358"/>
    </row>
    <row r="38" spans="2:12" ht="44.15" customHeight="1" thickBot="1" x14ac:dyDescent="0.7">
      <c r="B38" s="508" t="s">
        <v>1373</v>
      </c>
      <c r="C38" s="508"/>
      <c r="D38" s="99">
        <v>1</v>
      </c>
      <c r="E38" s="365"/>
      <c r="J38" s="371"/>
      <c r="K38" s="371"/>
      <c r="L38" s="371"/>
    </row>
    <row r="39" spans="2:12" ht="43.15" customHeight="1" thickBot="1" x14ac:dyDescent="0.7">
      <c r="B39" s="508" t="s">
        <v>1768</v>
      </c>
      <c r="C39" s="508"/>
      <c r="D39" s="99">
        <v>1</v>
      </c>
      <c r="J39" s="371"/>
      <c r="K39" s="371"/>
      <c r="L39" s="371"/>
    </row>
    <row r="40" spans="2:12" ht="42" customHeight="1" x14ac:dyDescent="0.65">
      <c r="B40" s="506" t="s">
        <v>1769</v>
      </c>
      <c r="C40" s="506"/>
      <c r="D40" s="102">
        <v>1</v>
      </c>
      <c r="E40" s="103"/>
      <c r="F40" s="103"/>
      <c r="G40" s="103"/>
      <c r="H40" s="103"/>
      <c r="I40" s="103"/>
      <c r="J40" s="372"/>
      <c r="K40" s="372"/>
      <c r="L40" s="372"/>
    </row>
    <row r="41" spans="2:12" s="66" customFormat="1" ht="14.5" customHeight="1" x14ac:dyDescent="0.3">
      <c r="B41" s="98" t="s">
        <v>1334</v>
      </c>
      <c r="C41" s="99"/>
      <c r="D41" s="366" cm="1">
        <f t="array" ref="D41">_xlfn.IFS('2. Employee Info'!O19='2. Employee Info'!N20,J41,'2. Employee Info'!O19='2. Employee Info'!N21,K41,'2. Employee Info'!O19='2. Employee Info'!N22,L41)</f>
        <v>5</v>
      </c>
      <c r="J41" s="66">
        <f>COUNTA(J24:J40)</f>
        <v>5</v>
      </c>
      <c r="K41" s="66">
        <f>COUNTA(K24:K40)</f>
        <v>10</v>
      </c>
      <c r="L41" s="66">
        <f>COUNTA(L24:L40)</f>
        <v>13</v>
      </c>
    </row>
    <row r="42" spans="2:12" x14ac:dyDescent="0.35">
      <c r="B42" s="504" t="s">
        <v>49</v>
      </c>
      <c r="C42" s="504"/>
      <c r="D42" s="276" cm="1">
        <f t="array" ref="D42">MIN(6,SUM((((D24:D40)/($D41*3))*5)))</f>
        <v>6</v>
      </c>
    </row>
    <row r="43" spans="2:12" ht="15" thickBot="1" x14ac:dyDescent="0.4">
      <c r="B43" s="503"/>
      <c r="C43" s="503"/>
      <c r="D43" s="503"/>
      <c r="E43" s="503"/>
      <c r="F43" s="503"/>
      <c r="G43" s="503"/>
      <c r="H43" s="503"/>
      <c r="I43" s="503"/>
    </row>
    <row r="44" spans="2:12" ht="58.5" thickBot="1" x14ac:dyDescent="0.4">
      <c r="B44" s="487" t="s">
        <v>1339</v>
      </c>
      <c r="C44" s="487"/>
      <c r="D44" s="104" t="s">
        <v>1327</v>
      </c>
      <c r="E44" s="370" t="s">
        <v>1345</v>
      </c>
      <c r="F44" s="370" t="s">
        <v>1178</v>
      </c>
      <c r="G44" s="370" t="s">
        <v>1179</v>
      </c>
      <c r="H44" s="370" t="s">
        <v>1180</v>
      </c>
      <c r="I44" s="370" t="s">
        <v>1181</v>
      </c>
      <c r="J44" s="369" t="s">
        <v>1328</v>
      </c>
      <c r="K44" s="369" t="s">
        <v>1329</v>
      </c>
      <c r="L44" s="369" t="s">
        <v>1330</v>
      </c>
    </row>
    <row r="45" spans="2:12" ht="35.15" customHeight="1" x14ac:dyDescent="0.35">
      <c r="B45" s="531" t="s">
        <v>1770</v>
      </c>
      <c r="C45" s="531"/>
      <c r="D45" s="397">
        <v>1</v>
      </c>
      <c r="E45" s="118"/>
      <c r="F45" s="118"/>
      <c r="G45" s="118"/>
      <c r="H45" s="118"/>
      <c r="I45" s="118"/>
      <c r="J45" s="243" t="s">
        <v>1332</v>
      </c>
      <c r="K45" s="243" t="s">
        <v>1332</v>
      </c>
      <c r="L45" s="243" t="s">
        <v>1332</v>
      </c>
    </row>
    <row r="46" spans="2:12" ht="57.65" customHeight="1" thickBot="1" x14ac:dyDescent="0.4">
      <c r="B46" s="508" t="s">
        <v>1771</v>
      </c>
      <c r="C46" s="508"/>
      <c r="D46" s="397">
        <v>1</v>
      </c>
      <c r="E46" s="118"/>
      <c r="F46" s="118"/>
      <c r="G46" s="118"/>
      <c r="H46" s="118"/>
      <c r="I46" s="118"/>
      <c r="J46" s="243" t="s">
        <v>1332</v>
      </c>
      <c r="K46" s="243" t="s">
        <v>1332</v>
      </c>
      <c r="L46" s="243" t="s">
        <v>1332</v>
      </c>
    </row>
    <row r="47" spans="2:12" ht="97.5" customHeight="1" x14ac:dyDescent="0.35">
      <c r="B47" s="513" t="s">
        <v>1772</v>
      </c>
      <c r="C47" s="513"/>
      <c r="D47" s="398">
        <v>1</v>
      </c>
      <c r="E47" s="103"/>
      <c r="F47" s="103"/>
      <c r="G47" s="103"/>
      <c r="H47" s="103"/>
      <c r="I47" s="103"/>
      <c r="J47" s="103"/>
      <c r="K47" s="246" t="s">
        <v>1332</v>
      </c>
      <c r="L47" s="246" t="s">
        <v>1332</v>
      </c>
    </row>
    <row r="48" spans="2:12" s="66" customFormat="1" ht="14.5" customHeight="1" x14ac:dyDescent="0.3">
      <c r="B48" s="98" t="s">
        <v>1334</v>
      </c>
      <c r="C48" s="99"/>
      <c r="D48" s="366" cm="1">
        <f t="array" ref="D48">_xlfn.IFS('2. Employee Info'!O19='2. Employee Info'!N20,J48,'2. Employee Info'!O19='2. Employee Info'!N21,K48,'2. Employee Info'!O19='2. Employee Info'!N22,L48)</f>
        <v>2</v>
      </c>
      <c r="J48" s="66">
        <f>COUNTA(J45,J46,J47)</f>
        <v>2</v>
      </c>
      <c r="K48" s="66">
        <f>COUNTA(K45,K46,K47)</f>
        <v>3</v>
      </c>
      <c r="L48" s="66">
        <f>COUNTA(L45,L46,L47)</f>
        <v>3</v>
      </c>
    </row>
    <row r="49" spans="2:12" x14ac:dyDescent="0.35">
      <c r="B49" s="504" t="s">
        <v>49</v>
      </c>
      <c r="C49" s="504"/>
      <c r="D49" s="275" cm="1">
        <f t="array" ref="D49">MIN(6,SUM((((D45:D47)/($D48*3))*5)))</f>
        <v>2.5</v>
      </c>
    </row>
    <row r="50" spans="2:12" ht="15" thickBot="1" x14ac:dyDescent="0.4">
      <c r="B50" s="503"/>
      <c r="C50" s="503"/>
      <c r="D50" s="503"/>
      <c r="E50" s="503"/>
      <c r="F50" s="503"/>
      <c r="G50" s="503"/>
      <c r="H50" s="503"/>
      <c r="I50" s="503"/>
    </row>
    <row r="51" spans="2:12" ht="58.5" thickBot="1" x14ac:dyDescent="0.4">
      <c r="B51" s="487" t="s">
        <v>1340</v>
      </c>
      <c r="C51" s="487"/>
      <c r="D51" s="104" t="s">
        <v>1327</v>
      </c>
      <c r="E51" s="370" t="s">
        <v>1345</v>
      </c>
      <c r="F51" s="370" t="s">
        <v>1178</v>
      </c>
      <c r="G51" s="370" t="s">
        <v>1179</v>
      </c>
      <c r="H51" s="370" t="s">
        <v>1180</v>
      </c>
      <c r="I51" s="370" t="s">
        <v>1181</v>
      </c>
      <c r="J51" s="369" t="s">
        <v>1328</v>
      </c>
      <c r="K51" s="369" t="s">
        <v>1329</v>
      </c>
      <c r="L51" s="369" t="s">
        <v>1330</v>
      </c>
    </row>
    <row r="52" spans="2:12" ht="64.5" customHeight="1" thickBot="1" x14ac:dyDescent="0.4">
      <c r="B52" s="508" t="s">
        <v>1773</v>
      </c>
      <c r="C52" s="508"/>
      <c r="D52" s="99">
        <v>2</v>
      </c>
      <c r="E52" s="282"/>
      <c r="F52" s="282"/>
      <c r="G52" s="282"/>
      <c r="H52" s="282"/>
      <c r="I52" s="99"/>
      <c r="J52" s="249" t="s">
        <v>1332</v>
      </c>
      <c r="K52" s="249" t="s">
        <v>1332</v>
      </c>
      <c r="L52" s="249" t="s">
        <v>1332</v>
      </c>
    </row>
    <row r="53" spans="2:12" ht="47.15" customHeight="1" thickBot="1" x14ac:dyDescent="0.4">
      <c r="B53" s="508" t="s">
        <v>1774</v>
      </c>
      <c r="C53" s="508"/>
      <c r="D53" s="99">
        <v>1</v>
      </c>
      <c r="E53" s="282"/>
      <c r="F53" s="282"/>
      <c r="G53" s="282"/>
      <c r="H53" s="282"/>
      <c r="I53" s="282"/>
      <c r="J53" s="282"/>
      <c r="K53" s="243" t="s">
        <v>1332</v>
      </c>
      <c r="L53" s="243" t="s">
        <v>1332</v>
      </c>
    </row>
    <row r="54" spans="2:12" ht="47.9" customHeight="1" thickBot="1" x14ac:dyDescent="0.4">
      <c r="B54" s="508" t="s">
        <v>1775</v>
      </c>
      <c r="C54" s="508"/>
      <c r="D54" s="99">
        <v>1</v>
      </c>
      <c r="E54" s="282"/>
      <c r="F54" s="282"/>
      <c r="G54" s="282"/>
      <c r="H54" s="282"/>
      <c r="I54" s="282"/>
      <c r="J54" s="282"/>
      <c r="K54" s="243"/>
      <c r="L54" s="243"/>
    </row>
    <row r="55" spans="2:12" ht="45" customHeight="1" x14ac:dyDescent="0.35">
      <c r="B55" s="513" t="s">
        <v>1374</v>
      </c>
      <c r="C55" s="513"/>
      <c r="D55" s="102">
        <v>1</v>
      </c>
      <c r="E55" s="363"/>
      <c r="F55" s="363"/>
      <c r="G55" s="363"/>
      <c r="H55" s="363"/>
      <c r="I55" s="363"/>
      <c r="J55" s="363"/>
      <c r="K55" s="246"/>
      <c r="L55" s="246" t="s">
        <v>1332</v>
      </c>
    </row>
    <row r="56" spans="2:12" s="66" customFormat="1" ht="14.5" customHeight="1" x14ac:dyDescent="0.3">
      <c r="B56" s="98" t="s">
        <v>1334</v>
      </c>
      <c r="C56" s="99"/>
      <c r="D56" s="99" cm="1">
        <f t="array" ref="D56">_xlfn.IFS('2. Employee Info'!O19='2. Employee Info'!N20,J56,'2. Employee Info'!O19='2. Employee Info'!N21,K56,'2. Employee Info'!O19='2. Employee Info'!N22,L56)</f>
        <v>1</v>
      </c>
      <c r="E56" s="99"/>
      <c r="F56" s="99"/>
      <c r="G56" s="99"/>
      <c r="J56" s="66">
        <f>COUNTA(J52:J54)</f>
        <v>1</v>
      </c>
      <c r="K56" s="66">
        <f t="shared" ref="K56:L56" si="1">COUNTA(K52:K54)</f>
        <v>2</v>
      </c>
      <c r="L56" s="66">
        <f t="shared" si="1"/>
        <v>2</v>
      </c>
    </row>
    <row r="57" spans="2:12" x14ac:dyDescent="0.35">
      <c r="B57" s="504" t="s">
        <v>49</v>
      </c>
      <c r="C57" s="504"/>
      <c r="D57" s="275" cm="1">
        <f t="array" ref="D57">MIN(6,SUM((((D52:D55)/($D56*3))*5)))</f>
        <v>6</v>
      </c>
      <c r="E57" s="275" cm="1">
        <f t="array" ref="E57">MIN(6,SUM((((E52:E55)/($D56*3))*5)))</f>
        <v>0</v>
      </c>
      <c r="F57" s="275" cm="1">
        <f t="array" ref="F57">MIN(6,SUM((((F52:F55)/($D56*3))*5)))</f>
        <v>0</v>
      </c>
      <c r="G57" s="275" cm="1">
        <f t="array" ref="G57">MIN(6,SUM((((G52:G55)/($D56*3))*5)))</f>
        <v>0</v>
      </c>
      <c r="H57" s="275" cm="1">
        <f t="array" ref="H57">MIN(6,SUM((((H52:H55)/($D56*3))*5)))</f>
        <v>0</v>
      </c>
      <c r="I57" s="275" cm="1">
        <f t="array" ref="I57">MIN(6,SUM((((I52:I55)/($D56*3))*5)))</f>
        <v>0</v>
      </c>
    </row>
    <row r="58" spans="2:12" ht="15" thickBot="1" x14ac:dyDescent="0.4">
      <c r="B58" s="514"/>
      <c r="C58" s="514"/>
      <c r="D58" s="514"/>
      <c r="E58" s="514"/>
      <c r="F58" s="514"/>
      <c r="G58" s="514"/>
      <c r="H58" s="514"/>
      <c r="I58" s="514"/>
    </row>
    <row r="59" spans="2:12" ht="15" thickBot="1" x14ac:dyDescent="0.4">
      <c r="B59" s="511" t="s">
        <v>1341</v>
      </c>
      <c r="C59" s="512"/>
      <c r="D59" s="395">
        <f>AVERAGE(D57,D49,D42,D21,D15)</f>
        <v>4.5666666666666664</v>
      </c>
      <c r="E59" s="395">
        <f>AVERAGE(E57,E49,E42,E21,E15)</f>
        <v>0</v>
      </c>
      <c r="F59" s="395">
        <f>AVERAGE(F57,F49,F42,F21,F15)</f>
        <v>0</v>
      </c>
      <c r="G59" s="395">
        <f>AVERAGE(G57,G49,G42,G21,G15)</f>
        <v>0</v>
      </c>
      <c r="H59" s="395">
        <f>AVERAGE(H57,H49,H42,H21,H15)</f>
        <v>0</v>
      </c>
      <c r="I59" s="395">
        <f>AVERAGE(I57,I49,I42,I21,I15)</f>
        <v>0</v>
      </c>
    </row>
  </sheetData>
  <mergeCells count="48">
    <mergeCell ref="B19:C19"/>
    <mergeCell ref="B3:L3"/>
    <mergeCell ref="C7:D7"/>
    <mergeCell ref="B10:L10"/>
    <mergeCell ref="B11:C11"/>
    <mergeCell ref="B12:C12"/>
    <mergeCell ref="B13:C13"/>
    <mergeCell ref="B15:C15"/>
    <mergeCell ref="B16:I16"/>
    <mergeCell ref="B17:C17"/>
    <mergeCell ref="B18:C18"/>
    <mergeCell ref="B26:C26"/>
    <mergeCell ref="B29:C29"/>
    <mergeCell ref="B31:C31"/>
    <mergeCell ref="B35:C35"/>
    <mergeCell ref="B32:C32"/>
    <mergeCell ref="B30:C30"/>
    <mergeCell ref="B33:C33"/>
    <mergeCell ref="B28:C28"/>
    <mergeCell ref="B21:C21"/>
    <mergeCell ref="B22:I22"/>
    <mergeCell ref="B23:C23"/>
    <mergeCell ref="B24:C24"/>
    <mergeCell ref="B25:C25"/>
    <mergeCell ref="M27:N27"/>
    <mergeCell ref="B40:C40"/>
    <mergeCell ref="B57:C57"/>
    <mergeCell ref="B58:I58"/>
    <mergeCell ref="B38:C38"/>
    <mergeCell ref="B51:C51"/>
    <mergeCell ref="B53:C53"/>
    <mergeCell ref="B27:C27"/>
    <mergeCell ref="B39:C39"/>
    <mergeCell ref="B34:C34"/>
    <mergeCell ref="B36:C36"/>
    <mergeCell ref="B37:C37"/>
    <mergeCell ref="B59:C59"/>
    <mergeCell ref="B42:C42"/>
    <mergeCell ref="B43:I43"/>
    <mergeCell ref="B55:C55"/>
    <mergeCell ref="B52:C52"/>
    <mergeCell ref="B44:C44"/>
    <mergeCell ref="B46:C46"/>
    <mergeCell ref="B45:C45"/>
    <mergeCell ref="B47:C47"/>
    <mergeCell ref="B54:C54"/>
    <mergeCell ref="B49:C49"/>
    <mergeCell ref="B50:I50"/>
  </mergeCells>
  <phoneticPr fontId="129" type="noConversion"/>
  <dataValidations count="1">
    <dataValidation type="whole" allowBlank="1" showInputMessage="1" showErrorMessage="1" sqref="D12:D13 D18:D19 D45:D47 D52:D55 D24:D40" xr:uid="{62864D36-8B41-4004-9992-FBC71B279DE0}">
      <formula1>0</formula1>
      <formula2>3</formula2>
    </dataValidation>
  </dataValidations>
  <pageMargins left="0.25" right="0.25" top="0.75" bottom="0.75" header="0.3" footer="0.3"/>
  <pageSetup paperSize="9" scale="45"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N56"/>
  <sheetViews>
    <sheetView topLeftCell="A32" zoomScale="140" zoomScaleNormal="140" workbookViewId="0">
      <selection activeCell="B44" sqref="B44"/>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4" ht="18.5" x14ac:dyDescent="0.45">
      <c r="A2" s="185">
        <v>15</v>
      </c>
      <c r="B2" s="182" t="s">
        <v>1418</v>
      </c>
      <c r="C2" s="182"/>
      <c r="D2" s="181"/>
      <c r="E2" s="181"/>
      <c r="F2" s="181"/>
      <c r="G2" s="181"/>
      <c r="H2" s="181"/>
      <c r="I2" s="181"/>
      <c r="J2" s="181"/>
      <c r="K2" s="181"/>
      <c r="L2" s="181"/>
    </row>
    <row r="3" spans="1:14" ht="33" customHeight="1" x14ac:dyDescent="0.35">
      <c r="B3" s="479" t="s">
        <v>1319</v>
      </c>
      <c r="C3" s="479"/>
      <c r="D3" s="479"/>
      <c r="E3" s="479"/>
      <c r="F3" s="479"/>
      <c r="G3" s="479"/>
      <c r="H3" s="479"/>
      <c r="I3" s="479"/>
      <c r="J3" s="479"/>
      <c r="K3" s="479"/>
      <c r="L3" s="479"/>
    </row>
    <row r="4" spans="1:14" x14ac:dyDescent="0.35">
      <c r="B4" s="284" t="s">
        <v>1320</v>
      </c>
      <c r="C4" s="284" t="s">
        <v>1321</v>
      </c>
      <c r="D4" s="235"/>
      <c r="E4" s="235"/>
      <c r="F4" s="235"/>
      <c r="G4" s="235"/>
      <c r="H4" s="235"/>
      <c r="I4" s="235"/>
      <c r="J4" s="235"/>
      <c r="K4" s="235"/>
      <c r="L4" s="235"/>
    </row>
    <row r="5" spans="1:14" x14ac:dyDescent="0.35">
      <c r="B5" s="283">
        <v>0</v>
      </c>
      <c r="C5" s="281" t="s">
        <v>1190</v>
      </c>
      <c r="D5" s="235"/>
      <c r="E5" s="235"/>
      <c r="F5" s="235"/>
      <c r="G5" s="235"/>
      <c r="H5" s="235"/>
      <c r="I5" s="235"/>
      <c r="J5" s="235"/>
      <c r="K5" s="235"/>
      <c r="L5" s="235"/>
    </row>
    <row r="6" spans="1:14" x14ac:dyDescent="0.35">
      <c r="B6" s="283">
        <v>1</v>
      </c>
      <c r="C6" s="281" t="s">
        <v>1322</v>
      </c>
      <c r="D6" s="235"/>
      <c r="E6" s="235"/>
      <c r="F6" s="235"/>
      <c r="G6" s="235"/>
      <c r="H6" s="235"/>
      <c r="I6" s="235"/>
      <c r="J6" s="235"/>
      <c r="K6" s="235"/>
      <c r="L6" s="235"/>
    </row>
    <row r="7" spans="1:14" x14ac:dyDescent="0.35">
      <c r="B7" s="283">
        <v>2</v>
      </c>
      <c r="C7" s="510" t="s">
        <v>1323</v>
      </c>
      <c r="D7" s="510"/>
      <c r="E7" s="235"/>
      <c r="F7" s="235"/>
      <c r="G7" s="235"/>
      <c r="H7" s="235"/>
      <c r="I7" s="235"/>
      <c r="J7" s="235"/>
      <c r="K7" s="235"/>
      <c r="L7" s="235"/>
    </row>
    <row r="8" spans="1:14" x14ac:dyDescent="0.35">
      <c r="B8" s="283">
        <v>3</v>
      </c>
      <c r="C8" s="281" t="s">
        <v>1324</v>
      </c>
      <c r="D8" s="235"/>
      <c r="E8" s="235"/>
      <c r="F8" s="235"/>
      <c r="G8" s="235"/>
      <c r="H8" s="235"/>
      <c r="I8" s="235"/>
      <c r="J8" s="235"/>
      <c r="K8" s="235"/>
      <c r="L8" s="235"/>
    </row>
    <row r="9" spans="1:14" x14ac:dyDescent="0.35">
      <c r="B9" s="509"/>
      <c r="C9" s="509"/>
      <c r="D9" s="509"/>
      <c r="E9" s="509"/>
      <c r="F9" s="509"/>
      <c r="G9" s="509"/>
      <c r="H9" s="509"/>
      <c r="I9" s="509"/>
      <c r="J9" s="509"/>
      <c r="K9" s="509"/>
      <c r="L9" s="509"/>
    </row>
    <row r="10" spans="1:14" ht="28.5" customHeight="1" thickBot="1" x14ac:dyDescent="0.4">
      <c r="B10" s="479" t="s">
        <v>1419</v>
      </c>
      <c r="C10" s="479"/>
      <c r="D10" s="479"/>
      <c r="E10" s="479"/>
      <c r="F10" s="479"/>
      <c r="G10" s="479"/>
      <c r="H10" s="479"/>
      <c r="I10" s="479"/>
      <c r="J10" s="479"/>
      <c r="K10" s="479"/>
      <c r="L10" s="479"/>
    </row>
    <row r="11" spans="1:14"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4" ht="38.15" customHeight="1" thickBot="1" x14ac:dyDescent="0.4">
      <c r="B12" s="507" t="s">
        <v>1420</v>
      </c>
      <c r="C12" s="507"/>
      <c r="D12" s="378">
        <v>1</v>
      </c>
      <c r="J12" s="243" t="s">
        <v>1332</v>
      </c>
      <c r="K12" s="243" t="s">
        <v>1332</v>
      </c>
      <c r="L12" s="243" t="s">
        <v>1332</v>
      </c>
      <c r="M12" s="480"/>
      <c r="N12" s="480"/>
    </row>
    <row r="13" spans="1:14" ht="84.65" customHeight="1" x14ac:dyDescent="0.35">
      <c r="B13" s="527" t="s">
        <v>1421</v>
      </c>
      <c r="C13" s="527"/>
      <c r="D13" s="436">
        <v>1</v>
      </c>
      <c r="E13" s="102"/>
      <c r="F13" s="102"/>
      <c r="G13" s="102"/>
      <c r="H13" s="103"/>
      <c r="I13" s="103"/>
      <c r="J13" s="103"/>
      <c r="K13" s="246" t="s">
        <v>1332</v>
      </c>
      <c r="L13" s="246" t="s">
        <v>1332</v>
      </c>
    </row>
    <row r="14" spans="1:14" ht="14.5" customHeight="1" x14ac:dyDescent="0.35">
      <c r="B14" s="98" t="s">
        <v>1334</v>
      </c>
      <c r="C14" s="99"/>
      <c r="D14" s="99" cm="1">
        <f t="array" ref="D14">_xlfn.IFS('2. Employee Info'!O19='2. Employee Info'!N20,J14,'2. Employee Info'!O19='2. Employee Info'!N14,K14,'2. Employee Info'!O19='2. Employee Info'!N22,L14)</f>
        <v>1</v>
      </c>
      <c r="E14" s="99"/>
      <c r="F14" s="99"/>
      <c r="G14" s="99"/>
      <c r="J14">
        <f>COUNTA(J12:J13)</f>
        <v>1</v>
      </c>
      <c r="K14">
        <f t="shared" ref="K14:L14" si="0">COUNTA(K12:K13)</f>
        <v>2</v>
      </c>
      <c r="L14">
        <f t="shared" si="0"/>
        <v>2</v>
      </c>
    </row>
    <row r="15" spans="1:14" x14ac:dyDescent="0.35">
      <c r="B15" s="504" t="s">
        <v>49</v>
      </c>
      <c r="C15" s="504"/>
      <c r="D15" s="276" cm="1">
        <f t="array" ref="D15">MIN(6,SUM((((D12:D13)/($D14*3))*5)))</f>
        <v>3.333333333333333</v>
      </c>
      <c r="E15" s="276" cm="1">
        <f t="array" ref="E15">MIN(6,SUM((((E12:E13)/($D14*3))*5)))</f>
        <v>0</v>
      </c>
      <c r="F15" s="276" cm="1">
        <f t="array" ref="F15">MIN(6,SUM((((F12:F13)/($D14*3))*5)))</f>
        <v>0</v>
      </c>
      <c r="G15" s="276" cm="1">
        <f t="array" ref="G15">MIN(6,SUM((((G12:G13)/($D14*3))*5)))</f>
        <v>0</v>
      </c>
      <c r="H15" s="276" cm="1">
        <f t="array" ref="H15">MIN(6,SUM((((H12:H13)/($D14*3))*5)))</f>
        <v>0</v>
      </c>
      <c r="I15" s="276" cm="1">
        <f t="array" ref="I15">MIN(6,SUM((((I12:I13)/($D14*3))*5)))</f>
        <v>0</v>
      </c>
    </row>
    <row r="16" spans="1:14" ht="15" thickBot="1" x14ac:dyDescent="0.4">
      <c r="B16" s="503"/>
      <c r="C16" s="503"/>
      <c r="D16" s="503"/>
      <c r="E16" s="503"/>
      <c r="F16" s="503"/>
      <c r="G16" s="503"/>
      <c r="H16" s="503"/>
      <c r="I16" s="503"/>
    </row>
    <row r="17" spans="2:14" ht="39.5" thickBot="1" x14ac:dyDescent="0.4">
      <c r="B17" s="526" t="s">
        <v>1335</v>
      </c>
      <c r="C17" s="526"/>
      <c r="D17" s="104" t="s">
        <v>1327</v>
      </c>
      <c r="E17" s="368" t="s">
        <v>1177</v>
      </c>
      <c r="F17" s="368" t="s">
        <v>1178</v>
      </c>
      <c r="G17" s="368" t="s">
        <v>1179</v>
      </c>
      <c r="H17" s="368" t="s">
        <v>1180</v>
      </c>
      <c r="I17" s="368" t="s">
        <v>1181</v>
      </c>
      <c r="J17" s="104" t="s">
        <v>1328</v>
      </c>
      <c r="K17" s="104" t="s">
        <v>1329</v>
      </c>
      <c r="L17" s="104" t="s">
        <v>1330</v>
      </c>
    </row>
    <row r="18" spans="2:14" ht="50.9" customHeight="1" thickBot="1" x14ac:dyDescent="0.4">
      <c r="B18" s="507" t="s">
        <v>1422</v>
      </c>
      <c r="C18" s="507"/>
      <c r="D18" s="399">
        <v>1</v>
      </c>
      <c r="E18" s="98"/>
      <c r="F18" s="98"/>
      <c r="G18" s="98"/>
      <c r="H18" s="98"/>
      <c r="I18" s="98"/>
      <c r="J18" s="243" t="s">
        <v>1332</v>
      </c>
      <c r="K18" s="243" t="s">
        <v>1332</v>
      </c>
      <c r="L18" s="243" t="s">
        <v>1332</v>
      </c>
      <c r="M18" s="480"/>
      <c r="N18" s="480"/>
    </row>
    <row r="19" spans="2:14" ht="38.15" customHeight="1" x14ac:dyDescent="0.35">
      <c r="B19" s="513" t="s">
        <v>1423</v>
      </c>
      <c r="C19" s="513"/>
      <c r="D19" s="102">
        <v>2</v>
      </c>
      <c r="E19" s="400"/>
      <c r="F19" s="400"/>
      <c r="G19" s="400"/>
      <c r="H19" s="400"/>
      <c r="I19" s="400"/>
      <c r="J19" s="246" t="s">
        <v>1332</v>
      </c>
      <c r="K19" s="246" t="s">
        <v>1332</v>
      </c>
      <c r="L19" s="246" t="s">
        <v>1332</v>
      </c>
      <c r="M19" s="480"/>
      <c r="N19" s="480"/>
    </row>
    <row r="20" spans="2:14" ht="14.5" customHeight="1" x14ac:dyDescent="0.35">
      <c r="B20" s="98" t="s">
        <v>1334</v>
      </c>
      <c r="C20" s="388"/>
      <c r="D20" cm="1">
        <f t="array" ref="D20">_xlfn.IFS('2. Employee Info'!O19='2. Employee Info'!N20,J20,'2. Employee Info'!O19='2. Employee Info'!N20,K20,'2. Employee Info'!O19='2. Employee Info'!N22,L20)</f>
        <v>2</v>
      </c>
      <c r="E20" s="360"/>
      <c r="F20" s="360"/>
      <c r="G20" s="360"/>
      <c r="H20" s="360"/>
      <c r="I20" s="360"/>
      <c r="J20">
        <f>COUNTA(J18:J19)</f>
        <v>2</v>
      </c>
      <c r="K20">
        <f t="shared" ref="K20:L20" si="1">COUNTA(K18:K19)</f>
        <v>2</v>
      </c>
      <c r="L20">
        <f t="shared" si="1"/>
        <v>2</v>
      </c>
    </row>
    <row r="21" spans="2:14" x14ac:dyDescent="0.35">
      <c r="B21" s="504" t="s">
        <v>49</v>
      </c>
      <c r="C21" s="504"/>
      <c r="D21" s="275" cm="1">
        <f t="array" ref="D21">MIN(6,SUM((((D18:D19)/($D20*3))*5)))</f>
        <v>2.5</v>
      </c>
      <c r="E21" s="275" cm="1">
        <f t="array" ref="E21">MIN(6,SUM((((E18:E19)/($D20*3))*5)))</f>
        <v>0</v>
      </c>
      <c r="F21" s="275" cm="1">
        <f t="array" ref="F21">MIN(6,SUM((((F18:F19)/($D20*3))*5)))</f>
        <v>0</v>
      </c>
      <c r="G21" s="275" cm="1">
        <f t="array" ref="G21">MIN(6,SUM((((G18:G19)/($D20*3))*5)))</f>
        <v>0</v>
      </c>
      <c r="H21" s="275" cm="1">
        <f t="array" ref="H21">MIN(6,SUM((((H18:H19)/($D20*3))*5)))</f>
        <v>0</v>
      </c>
      <c r="I21" s="275" cm="1">
        <f t="array" ref="I21">MIN(6,SUM((((I18:I19)/($D20*3))*5)))</f>
        <v>0</v>
      </c>
    </row>
    <row r="22" spans="2:14" ht="15" thickBot="1" x14ac:dyDescent="0.4">
      <c r="B22" s="477"/>
      <c r="C22" s="477"/>
      <c r="D22" s="477"/>
      <c r="E22" s="477"/>
      <c r="F22" s="477"/>
      <c r="G22" s="477"/>
      <c r="H22" s="477"/>
      <c r="I22" s="477"/>
    </row>
    <row r="23" spans="2:14" ht="39.5" thickBot="1" x14ac:dyDescent="0.4">
      <c r="B23" s="526" t="s">
        <v>1338</v>
      </c>
      <c r="C23" s="526"/>
      <c r="D23" s="104" t="s">
        <v>1327</v>
      </c>
      <c r="E23" s="368" t="s">
        <v>1345</v>
      </c>
      <c r="F23" s="368" t="s">
        <v>1178</v>
      </c>
      <c r="G23" s="368" t="s">
        <v>1179</v>
      </c>
      <c r="H23" s="368" t="s">
        <v>1180</v>
      </c>
      <c r="I23" s="368" t="s">
        <v>1181</v>
      </c>
      <c r="J23" s="104" t="s">
        <v>1328</v>
      </c>
      <c r="K23" s="104" t="s">
        <v>1329</v>
      </c>
      <c r="L23" s="104" t="s">
        <v>1330</v>
      </c>
    </row>
    <row r="24" spans="2:14" ht="43.4" customHeight="1" x14ac:dyDescent="0.35">
      <c r="B24" s="480" t="s">
        <v>1424</v>
      </c>
      <c r="C24" s="480"/>
      <c r="D24" s="99">
        <v>2</v>
      </c>
      <c r="J24" s="243" t="s">
        <v>1332</v>
      </c>
      <c r="K24" s="243" t="s">
        <v>1332</v>
      </c>
      <c r="L24" s="243" t="s">
        <v>1332</v>
      </c>
    </row>
    <row r="25" spans="2:14" ht="36.65" customHeight="1" x14ac:dyDescent="0.35">
      <c r="B25" s="480" t="s">
        <v>1425</v>
      </c>
      <c r="C25" s="480"/>
      <c r="D25" s="99">
        <v>1</v>
      </c>
      <c r="K25" s="243" t="s">
        <v>1332</v>
      </c>
      <c r="L25" s="243" t="s">
        <v>1332</v>
      </c>
    </row>
    <row r="26" spans="2:14" ht="66.650000000000006" customHeight="1" x14ac:dyDescent="0.35">
      <c r="B26" s="480" t="s">
        <v>1747</v>
      </c>
      <c r="C26" s="480"/>
      <c r="D26" s="99">
        <v>2</v>
      </c>
      <c r="K26" s="243" t="s">
        <v>1332</v>
      </c>
      <c r="L26" s="243" t="s">
        <v>1332</v>
      </c>
    </row>
    <row r="27" spans="2:14" ht="59.9" customHeight="1" x14ac:dyDescent="0.35">
      <c r="B27" s="480" t="s">
        <v>1748</v>
      </c>
      <c r="C27" s="480"/>
      <c r="D27" s="99">
        <v>2</v>
      </c>
      <c r="K27" s="243" t="s">
        <v>1332</v>
      </c>
      <c r="L27" s="243" t="s">
        <v>1332</v>
      </c>
    </row>
    <row r="28" spans="2:14" ht="45" customHeight="1" x14ac:dyDescent="0.35">
      <c r="B28" s="480" t="s">
        <v>1749</v>
      </c>
      <c r="C28" s="480"/>
      <c r="D28" s="99">
        <v>1</v>
      </c>
    </row>
    <row r="29" spans="2:14" ht="56.15" customHeight="1" x14ac:dyDescent="0.35">
      <c r="B29" s="513" t="s">
        <v>1750</v>
      </c>
      <c r="C29" s="513"/>
      <c r="D29" s="102">
        <v>1</v>
      </c>
      <c r="E29" s="103"/>
      <c r="F29" s="103"/>
      <c r="G29" s="103"/>
      <c r="H29" s="103"/>
      <c r="I29" s="103"/>
      <c r="J29" s="103"/>
      <c r="K29" s="103"/>
      <c r="L29" s="103"/>
    </row>
    <row r="30" spans="2:14" ht="14.5" customHeight="1" x14ac:dyDescent="0.35">
      <c r="B30" s="98" t="s">
        <v>1334</v>
      </c>
      <c r="C30" s="388"/>
      <c r="D30" s="99" cm="1">
        <f t="array" ref="D30">_xlfn.IFS('2. Employee Info'!O19='2. Employee Info'!N20,J30,'2. Employee Info'!O19='2. Employee Info'!N31,K30,'2. Employee Info'!O19='2. Employee Info'!N22,L30)</f>
        <v>1</v>
      </c>
      <c r="E30" s="360"/>
      <c r="F30" s="360"/>
      <c r="G30" s="360"/>
      <c r="H30" s="360"/>
      <c r="I30" s="360"/>
      <c r="J30">
        <f>COUNTA(J24:J29)</f>
        <v>1</v>
      </c>
      <c r="K30">
        <f>COUNTA(K24:K29)</f>
        <v>4</v>
      </c>
      <c r="L30">
        <f>COUNTA(L24:L29)</f>
        <v>4</v>
      </c>
    </row>
    <row r="31" spans="2:14" x14ac:dyDescent="0.35">
      <c r="B31" s="504" t="s">
        <v>49</v>
      </c>
      <c r="C31" s="504"/>
      <c r="D31" s="276" cm="1">
        <f t="array" ref="D31">MIN(6,SUM((((D24:D29)/($D30*3))*5)))</f>
        <v>6</v>
      </c>
      <c r="E31" s="276" cm="1">
        <f t="array" ref="E31">MIN(6,SUM((((E24:E29)/($D30*3))*5)))</f>
        <v>0</v>
      </c>
      <c r="F31" s="276" cm="1">
        <f t="array" ref="F31">MIN(6,SUM((((F24:F29)/($D30*3))*5)))</f>
        <v>0</v>
      </c>
      <c r="G31" s="276" cm="1">
        <f t="array" ref="G31">MIN(6,SUM((((G24:G29)/($D30*3))*5)))</f>
        <v>0</v>
      </c>
      <c r="H31" s="276" cm="1">
        <f t="array" ref="H31">MIN(6,SUM((((H24:H29)/($D30*3))*5)))</f>
        <v>0</v>
      </c>
      <c r="I31" s="276" cm="1">
        <f t="array" ref="I31">MIN(6,SUM((((I24:I29)/($D30*3))*5)))</f>
        <v>0</v>
      </c>
    </row>
    <row r="32" spans="2:14" ht="15" thickBot="1" x14ac:dyDescent="0.4">
      <c r="B32" s="503"/>
      <c r="C32" s="503"/>
      <c r="D32" s="503"/>
      <c r="E32" s="503"/>
      <c r="F32" s="503"/>
      <c r="G32" s="503"/>
      <c r="H32" s="503"/>
      <c r="I32" s="503"/>
    </row>
    <row r="33" spans="2:12" ht="39.5" thickBot="1" x14ac:dyDescent="0.4">
      <c r="B33" s="526" t="s">
        <v>1339</v>
      </c>
      <c r="C33" s="526"/>
      <c r="D33" s="104" t="s">
        <v>1327</v>
      </c>
      <c r="E33" s="368" t="s">
        <v>1345</v>
      </c>
      <c r="F33" s="368" t="s">
        <v>1178</v>
      </c>
      <c r="G33" s="368" t="s">
        <v>1179</v>
      </c>
      <c r="H33" s="368" t="s">
        <v>1180</v>
      </c>
      <c r="I33" s="368" t="s">
        <v>1181</v>
      </c>
      <c r="J33" s="104" t="s">
        <v>1328</v>
      </c>
      <c r="K33" s="104" t="s">
        <v>1329</v>
      </c>
      <c r="L33" s="104" t="s">
        <v>1330</v>
      </c>
    </row>
    <row r="34" spans="2:12" ht="39" customHeight="1" thickBot="1" x14ac:dyDescent="0.4">
      <c r="B34" s="507" t="s">
        <v>1751</v>
      </c>
      <c r="C34" s="507"/>
      <c r="D34" s="105">
        <v>1</v>
      </c>
      <c r="J34" s="243" t="s">
        <v>1332</v>
      </c>
      <c r="K34" s="243" t="s">
        <v>1332</v>
      </c>
      <c r="L34" s="243" t="s">
        <v>1332</v>
      </c>
    </row>
    <row r="35" spans="2:12" ht="46.5" customHeight="1" thickBot="1" x14ac:dyDescent="0.4">
      <c r="B35" s="480" t="s">
        <v>1752</v>
      </c>
      <c r="C35" s="480"/>
      <c r="D35" s="105">
        <v>1</v>
      </c>
      <c r="K35" s="243" t="s">
        <v>1332</v>
      </c>
      <c r="L35" s="243" t="s">
        <v>1332</v>
      </c>
    </row>
    <row r="36" spans="2:12" ht="48" customHeight="1" x14ac:dyDescent="0.35">
      <c r="B36" s="513" t="s">
        <v>1753</v>
      </c>
      <c r="C36" s="513"/>
      <c r="D36" s="433">
        <v>1</v>
      </c>
      <c r="E36" s="130"/>
      <c r="F36" s="130"/>
      <c r="G36" s="130"/>
      <c r="H36" s="130"/>
      <c r="I36" s="130"/>
      <c r="J36" s="103"/>
      <c r="K36" s="103"/>
      <c r="L36" s="246" t="s">
        <v>1332</v>
      </c>
    </row>
    <row r="37" spans="2:12" ht="14.5" customHeight="1" x14ac:dyDescent="0.35">
      <c r="B37" s="98" t="s">
        <v>1334</v>
      </c>
      <c r="C37" s="280"/>
      <c r="D37" s="121" cm="1">
        <f t="array" ref="D37">_xlfn.IFS('2. Employee Info'!O19='2. Employee Info'!N20,J37,'2. Employee Info'!O19='2. Employee Info'!N38,K37,'2. Employee Info'!O19='2. Employee Info'!N22,L37)</f>
        <v>1</v>
      </c>
      <c r="E37" s="118"/>
      <c r="F37" s="118"/>
      <c r="G37" s="118"/>
      <c r="H37" s="118"/>
      <c r="I37" s="118"/>
      <c r="J37">
        <f>COUNTA(J34:J36)</f>
        <v>1</v>
      </c>
      <c r="K37">
        <f>COUNTA(K34:K36)</f>
        <v>2</v>
      </c>
      <c r="L37">
        <f>COUNTA(L34:L36)</f>
        <v>3</v>
      </c>
    </row>
    <row r="38" spans="2:12" x14ac:dyDescent="0.35">
      <c r="B38" s="504" t="s">
        <v>49</v>
      </c>
      <c r="C38" s="504"/>
      <c r="D38" s="275" cm="1">
        <f t="array" ref="D38">MIN(6,SUM((((D34:D36)/($D37*3))*5)))</f>
        <v>5</v>
      </c>
      <c r="E38" s="275" cm="1">
        <f t="array" ref="E38">MIN(6,SUM((((E34:E36)/($D37*3))*5)))</f>
        <v>0</v>
      </c>
      <c r="F38" s="275" cm="1">
        <f t="array" ref="F38">MIN(6,SUM((((F34:F36)/($D37*3))*5)))</f>
        <v>0</v>
      </c>
      <c r="G38" s="275" cm="1">
        <f t="array" ref="G38">MIN(6,SUM((((G34:G36)/($D37*3))*5)))</f>
        <v>0</v>
      </c>
      <c r="H38" s="275" cm="1">
        <f t="array" ref="H38">MIN(6,SUM((((H34:H36)/($D37*3))*5)))</f>
        <v>0</v>
      </c>
      <c r="I38" s="275" cm="1">
        <f t="array" ref="I38">MIN(6,SUM((((I34:I36)/($D37*3))*5)))</f>
        <v>0</v>
      </c>
    </row>
    <row r="39" spans="2:12" ht="15" thickBot="1" x14ac:dyDescent="0.4">
      <c r="B39" s="503"/>
      <c r="C39" s="503"/>
      <c r="D39" s="503"/>
      <c r="E39" s="503"/>
      <c r="F39" s="503"/>
      <c r="G39" s="503"/>
      <c r="H39" s="503"/>
      <c r="I39" s="503"/>
    </row>
    <row r="40" spans="2:12" ht="39.5" thickBot="1" x14ac:dyDescent="0.4">
      <c r="B40" s="526" t="s">
        <v>1340</v>
      </c>
      <c r="C40" s="526"/>
      <c r="D40" s="104" t="s">
        <v>1327</v>
      </c>
      <c r="E40" s="368" t="s">
        <v>1345</v>
      </c>
      <c r="F40" s="368" t="s">
        <v>1178</v>
      </c>
      <c r="G40" s="368" t="s">
        <v>1179</v>
      </c>
      <c r="H40" s="368" t="s">
        <v>1180</v>
      </c>
      <c r="I40" s="368" t="s">
        <v>1181</v>
      </c>
      <c r="J40" s="104" t="s">
        <v>1328</v>
      </c>
      <c r="K40" s="104" t="s">
        <v>1329</v>
      </c>
      <c r="L40" s="104" t="s">
        <v>1330</v>
      </c>
    </row>
    <row r="41" spans="2:12" ht="41.15" customHeight="1" x14ac:dyDescent="0.35">
      <c r="B41" s="480" t="s">
        <v>1754</v>
      </c>
      <c r="C41" s="480"/>
      <c r="D41" s="99">
        <v>2</v>
      </c>
      <c r="E41" s="360"/>
      <c r="F41" s="360"/>
      <c r="G41" s="360"/>
      <c r="H41" s="360"/>
      <c r="I41" s="360"/>
      <c r="J41" s="243" t="s">
        <v>1332</v>
      </c>
      <c r="K41" s="243" t="s">
        <v>1332</v>
      </c>
      <c r="L41" s="243" t="s">
        <v>1332</v>
      </c>
    </row>
    <row r="42" spans="2:12" ht="41.15" customHeight="1" x14ac:dyDescent="0.35">
      <c r="B42" s="480" t="s">
        <v>1755</v>
      </c>
      <c r="C42" s="480"/>
      <c r="D42" s="99">
        <v>1</v>
      </c>
      <c r="K42" s="243" t="s">
        <v>1332</v>
      </c>
      <c r="L42" s="243" t="s">
        <v>1332</v>
      </c>
    </row>
    <row r="43" spans="2:12" ht="52.5" customHeight="1" x14ac:dyDescent="0.35">
      <c r="B43" s="513" t="s">
        <v>1756</v>
      </c>
      <c r="C43" s="513"/>
      <c r="D43" s="102">
        <v>1</v>
      </c>
      <c r="E43" s="103"/>
      <c r="F43" s="103"/>
      <c r="G43" s="103"/>
      <c r="H43" s="103"/>
      <c r="I43" s="103"/>
      <c r="J43" s="103"/>
      <c r="K43" s="103"/>
      <c r="L43" s="103"/>
    </row>
    <row r="44" spans="2:12" ht="14.5" customHeight="1" x14ac:dyDescent="0.35">
      <c r="B44" s="98" t="s">
        <v>1334</v>
      </c>
      <c r="C44" s="280"/>
      <c r="D44" s="122" cm="1">
        <f t="array" ref="D44">_xlfn.IFS('2. Employee Info'!O19='2. Employee Info'!N20,J44,'2. Employee Info'!O19='2. Employee Info'!N45,K44,'2. Employee Info'!O19='2. Employee Info'!N22,L44)</f>
        <v>1</v>
      </c>
      <c r="J44">
        <f>COUNTA(J41:J43)</f>
        <v>1</v>
      </c>
      <c r="K44">
        <f t="shared" ref="K44:L44" si="2">COUNTA(K41:K43)</f>
        <v>2</v>
      </c>
      <c r="L44">
        <f t="shared" si="2"/>
        <v>2</v>
      </c>
    </row>
    <row r="45" spans="2:12" x14ac:dyDescent="0.35">
      <c r="B45" s="504" t="s">
        <v>49</v>
      </c>
      <c r="C45" s="504"/>
      <c r="D45" s="275" cm="1">
        <f t="array" ref="D45">MIN(6,SUM((((D41:D43)/($D44*3))*5)))</f>
        <v>6</v>
      </c>
      <c r="E45" s="275" cm="1">
        <f t="array" ref="E45">MIN(6,SUM((((E41:E43)/($D44*3))*5)))</f>
        <v>0</v>
      </c>
      <c r="F45" s="275" cm="1">
        <f t="array" ref="F45">MIN(6,SUM((((F41:F43)/($D44*3))*5)))</f>
        <v>0</v>
      </c>
      <c r="G45" s="275" cm="1">
        <f t="array" ref="G45">MIN(6,SUM((((G41:G43)/($D44*3))*5)))</f>
        <v>0</v>
      </c>
      <c r="H45" s="275" cm="1">
        <f t="array" ref="H45">MIN(6,SUM((((H41:H43)/($D44*3))*5)))</f>
        <v>0</v>
      </c>
      <c r="I45" s="275" cm="1">
        <f t="array" ref="I45">MIN(6,SUM((((I41:I43)/($D44*3))*5)))</f>
        <v>0</v>
      </c>
    </row>
    <row r="46" spans="2:12" ht="15" thickBot="1" x14ac:dyDescent="0.4">
      <c r="B46" s="514"/>
      <c r="C46" s="514"/>
      <c r="D46" s="514"/>
      <c r="E46" s="514"/>
      <c r="F46" s="514"/>
      <c r="G46" s="514"/>
      <c r="H46" s="514"/>
      <c r="I46" s="514"/>
    </row>
    <row r="47" spans="2:12" ht="15" thickBot="1" x14ac:dyDescent="0.4">
      <c r="B47" s="511" t="s">
        <v>1341</v>
      </c>
      <c r="C47" s="512"/>
      <c r="D47" s="395">
        <f>AVERAGE(D45,D38,D31,D21,D15)</f>
        <v>4.5666666666666664</v>
      </c>
      <c r="E47" s="395">
        <f>AVERAGE(E45,E38,E31,E21,E15)</f>
        <v>0</v>
      </c>
      <c r="F47" s="395">
        <f>AVERAGE(F45,F38,F31,F21,F15)</f>
        <v>0</v>
      </c>
      <c r="G47" s="395">
        <f>AVERAGE(G45,G38,G31,G21,G15)</f>
        <v>0</v>
      </c>
      <c r="H47" s="395">
        <f>AVERAGE(H45,H38,H31,H21,H15)</f>
        <v>0</v>
      </c>
      <c r="I47" s="395">
        <f>AVERAGE(I45,I38,I31,I21,I15)</f>
        <v>0</v>
      </c>
    </row>
    <row r="48" spans="2:12" x14ac:dyDescent="0.35">
      <c r="B48" s="177"/>
      <c r="C48" s="177"/>
    </row>
    <row r="49" spans="2:3" x14ac:dyDescent="0.35">
      <c r="B49" s="66"/>
      <c r="C49" s="177"/>
    </row>
    <row r="50" spans="2:3" x14ac:dyDescent="0.35">
      <c r="B50" s="178"/>
      <c r="C50" s="177"/>
    </row>
    <row r="51" spans="2:3" x14ac:dyDescent="0.35">
      <c r="B51" s="179"/>
      <c r="C51" s="178"/>
    </row>
    <row r="52" spans="2:3" x14ac:dyDescent="0.35">
      <c r="B52" s="180"/>
      <c r="C52" s="178"/>
    </row>
    <row r="53" spans="2:3" x14ac:dyDescent="0.35">
      <c r="B53" s="178"/>
      <c r="C53" s="178"/>
    </row>
    <row r="54" spans="2:3" x14ac:dyDescent="0.35">
      <c r="B54" s="178"/>
      <c r="C54" s="178"/>
    </row>
    <row r="55" spans="2:3" x14ac:dyDescent="0.35">
      <c r="B55" s="178"/>
      <c r="C55" s="178"/>
    </row>
    <row r="56" spans="2:3" x14ac:dyDescent="0.35">
      <c r="B56" s="178"/>
      <c r="C56" s="178"/>
    </row>
  </sheetData>
  <mergeCells count="39">
    <mergeCell ref="B47:C47"/>
    <mergeCell ref="B43:C43"/>
    <mergeCell ref="B42:C42"/>
    <mergeCell ref="B38:C38"/>
    <mergeCell ref="B40:C40"/>
    <mergeCell ref="B41:C41"/>
    <mergeCell ref="B46:I46"/>
    <mergeCell ref="B39:I39"/>
    <mergeCell ref="B21:C21"/>
    <mergeCell ref="B22:I22"/>
    <mergeCell ref="C7:D7"/>
    <mergeCell ref="B19:C19"/>
    <mergeCell ref="B45:C45"/>
    <mergeCell ref="B27:C27"/>
    <mergeCell ref="B25:C25"/>
    <mergeCell ref="B36:C36"/>
    <mergeCell ref="B34:C34"/>
    <mergeCell ref="B28:C28"/>
    <mergeCell ref="B32:I32"/>
    <mergeCell ref="B35:C35"/>
    <mergeCell ref="B29:C29"/>
    <mergeCell ref="B31:C31"/>
    <mergeCell ref="B33:C33"/>
    <mergeCell ref="M18:N18"/>
    <mergeCell ref="M19:N19"/>
    <mergeCell ref="M12:N12"/>
    <mergeCell ref="B26:C26"/>
    <mergeCell ref="B3:L3"/>
    <mergeCell ref="B9:L9"/>
    <mergeCell ref="B10:L10"/>
    <mergeCell ref="B23:C23"/>
    <mergeCell ref="B24:C24"/>
    <mergeCell ref="B15:C15"/>
    <mergeCell ref="B17:C17"/>
    <mergeCell ref="B11:C11"/>
    <mergeCell ref="B12:C12"/>
    <mergeCell ref="B13:C13"/>
    <mergeCell ref="B16:I16"/>
    <mergeCell ref="B18:C18"/>
  </mergeCells>
  <phoneticPr fontId="129" type="noConversion"/>
  <dataValidations count="1">
    <dataValidation type="whole" allowBlank="1" showInputMessage="1" showErrorMessage="1" sqref="D12:D13 D18:D19 D34:D36 D41:D43 D24:D29" xr:uid="{93BD0EE4-C26C-4836-8331-A80C43F23A0C}">
      <formula1>0</formula1>
      <formula2>3</formula2>
    </dataValidation>
  </dataValidations>
  <pageMargins left="0.25" right="0.25" top="0.75" bottom="0.75" header="0.3" footer="0.3"/>
  <pageSetup paperSize="9" scale="57"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M58"/>
  <sheetViews>
    <sheetView topLeftCell="A35" zoomScale="97" zoomScaleNormal="97" workbookViewId="0">
      <selection activeCell="B46" sqref="B46:C46"/>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3" ht="18.5" x14ac:dyDescent="0.45">
      <c r="A2" s="185">
        <v>19</v>
      </c>
      <c r="B2" s="182" t="s">
        <v>1485</v>
      </c>
      <c r="C2" s="182"/>
      <c r="D2" s="181"/>
      <c r="E2" s="181"/>
      <c r="F2" s="181"/>
      <c r="G2" s="181"/>
      <c r="H2" s="181"/>
      <c r="I2" s="181"/>
      <c r="J2" s="181"/>
      <c r="K2" s="181"/>
      <c r="L2" s="181"/>
    </row>
    <row r="3" spans="1:13" ht="32.9" customHeight="1" x14ac:dyDescent="0.35">
      <c r="B3" s="479" t="s">
        <v>1319</v>
      </c>
      <c r="C3" s="479"/>
      <c r="D3" s="479"/>
      <c r="E3" s="479"/>
      <c r="F3" s="479"/>
      <c r="G3" s="479"/>
      <c r="H3" s="479"/>
      <c r="I3" s="479"/>
      <c r="J3" s="479"/>
      <c r="K3" s="479"/>
      <c r="L3" s="479"/>
    </row>
    <row r="4" spans="1:13" x14ac:dyDescent="0.35">
      <c r="B4" s="284" t="s">
        <v>1320</v>
      </c>
      <c r="C4" s="284" t="s">
        <v>1321</v>
      </c>
      <c r="D4" s="235"/>
      <c r="E4" s="235"/>
      <c r="F4" s="235"/>
      <c r="G4" s="235"/>
      <c r="H4" s="235"/>
      <c r="I4" s="235"/>
      <c r="J4" s="235"/>
      <c r="K4" s="235"/>
      <c r="L4" s="235"/>
    </row>
    <row r="5" spans="1:13" x14ac:dyDescent="0.35">
      <c r="B5" s="283">
        <v>0</v>
      </c>
      <c r="C5" s="281" t="s">
        <v>1190</v>
      </c>
      <c r="D5" s="235"/>
      <c r="E5" s="235"/>
      <c r="F5" s="235"/>
      <c r="G5" s="235"/>
      <c r="H5" s="235"/>
      <c r="I5" s="235"/>
      <c r="J5" s="235"/>
      <c r="K5" s="235"/>
      <c r="L5" s="235"/>
    </row>
    <row r="6" spans="1:13" x14ac:dyDescent="0.35">
      <c r="B6" s="283">
        <v>1</v>
      </c>
      <c r="C6" s="281" t="s">
        <v>1322</v>
      </c>
      <c r="D6" s="235"/>
      <c r="E6" s="235"/>
      <c r="F6" s="235"/>
      <c r="G6" s="235"/>
      <c r="H6" s="235"/>
      <c r="I6" s="235"/>
      <c r="J6" s="235"/>
      <c r="K6" s="235"/>
      <c r="L6" s="235"/>
    </row>
    <row r="7" spans="1:13" x14ac:dyDescent="0.35">
      <c r="B7" s="283">
        <v>2</v>
      </c>
      <c r="C7" s="510" t="s">
        <v>1323</v>
      </c>
      <c r="D7" s="510"/>
      <c r="E7" s="235"/>
      <c r="F7" s="235"/>
      <c r="G7" s="235"/>
      <c r="H7" s="235"/>
      <c r="I7" s="235"/>
      <c r="J7" s="235"/>
      <c r="K7" s="235"/>
      <c r="L7" s="235"/>
    </row>
    <row r="8" spans="1:13" x14ac:dyDescent="0.35">
      <c r="B8" s="283">
        <v>3</v>
      </c>
      <c r="C8" s="281" t="s">
        <v>1324</v>
      </c>
      <c r="D8" s="235"/>
      <c r="E8" s="235"/>
      <c r="F8" s="235"/>
      <c r="G8" s="235"/>
      <c r="H8" s="235"/>
      <c r="I8" s="235"/>
      <c r="J8" s="235"/>
      <c r="K8" s="235"/>
      <c r="L8" s="235"/>
    </row>
    <row r="9" spans="1:13" x14ac:dyDescent="0.35">
      <c r="B9" s="509"/>
      <c r="C9" s="509"/>
      <c r="D9" s="509"/>
      <c r="E9" s="509"/>
      <c r="F9" s="509"/>
      <c r="G9" s="509"/>
      <c r="H9" s="509"/>
      <c r="I9" s="509"/>
      <c r="J9" s="509"/>
      <c r="K9" s="509"/>
      <c r="L9" s="509"/>
    </row>
    <row r="10" spans="1:13" ht="34.5" customHeight="1" thickBot="1" x14ac:dyDescent="0.4">
      <c r="B10" s="479" t="s">
        <v>1486</v>
      </c>
      <c r="C10" s="479"/>
      <c r="D10" s="479"/>
      <c r="E10" s="479"/>
      <c r="F10" s="479"/>
      <c r="G10" s="479"/>
      <c r="H10" s="479"/>
      <c r="I10" s="479"/>
      <c r="J10" s="479"/>
      <c r="K10" s="479"/>
      <c r="L10" s="479"/>
    </row>
    <row r="11" spans="1:13" ht="39.5" thickBot="1" x14ac:dyDescent="0.4">
      <c r="B11" s="487" t="s">
        <v>1326</v>
      </c>
      <c r="C11" s="487"/>
      <c r="D11" s="104" t="s">
        <v>1176</v>
      </c>
      <c r="E11" s="368" t="s">
        <v>1345</v>
      </c>
      <c r="F11" s="368" t="s">
        <v>1178</v>
      </c>
      <c r="G11" s="368" t="s">
        <v>1179</v>
      </c>
      <c r="H11" s="368" t="s">
        <v>1180</v>
      </c>
      <c r="I11" s="368" t="s">
        <v>1181</v>
      </c>
      <c r="J11" s="104" t="s">
        <v>1328</v>
      </c>
      <c r="K11" s="104" t="s">
        <v>1329</v>
      </c>
      <c r="L11" s="104" t="s">
        <v>1330</v>
      </c>
    </row>
    <row r="12" spans="1:13" ht="41.15" customHeight="1" thickBot="1" x14ac:dyDescent="0.4">
      <c r="B12" s="508" t="s">
        <v>1487</v>
      </c>
      <c r="C12" s="508"/>
      <c r="D12" s="99">
        <v>1</v>
      </c>
      <c r="J12" s="243" t="s">
        <v>1332</v>
      </c>
      <c r="K12" s="243" t="s">
        <v>1332</v>
      </c>
      <c r="L12" s="243" t="s">
        <v>1332</v>
      </c>
    </row>
    <row r="13" spans="1:13" ht="48" customHeight="1" x14ac:dyDescent="0.35">
      <c r="B13" s="516" t="s">
        <v>1488</v>
      </c>
      <c r="C13" s="516"/>
      <c r="D13" s="102">
        <v>1</v>
      </c>
      <c r="E13" s="102"/>
      <c r="F13" s="102"/>
      <c r="G13" s="102"/>
      <c r="H13" s="103"/>
      <c r="I13" s="103"/>
      <c r="J13" s="103"/>
      <c r="K13" s="246" t="s">
        <v>1332</v>
      </c>
      <c r="L13" s="246" t="s">
        <v>1332</v>
      </c>
      <c r="M13" t="s">
        <v>1489</v>
      </c>
    </row>
    <row r="14" spans="1:13" ht="14.5" customHeight="1" x14ac:dyDescent="0.35">
      <c r="B14" s="480" t="s">
        <v>1334</v>
      </c>
      <c r="C14" s="480"/>
      <c r="D14" s="99" cm="1">
        <f t="array" ref="D14">_xlfn.IFS('2. Employee Info'!O19='2. Employee Info'!N20,J14,'2. Employee Info'!O19='2. Employee Info'!N21,K14,'2. Employee Info'!O19='2. Employee Info'!N22,L14)</f>
        <v>1</v>
      </c>
      <c r="E14" s="99"/>
      <c r="F14" s="99"/>
      <c r="G14" s="99"/>
      <c r="J14">
        <f>COUNTA(J12:J13)</f>
        <v>1</v>
      </c>
      <c r="K14">
        <f t="shared" ref="K14:L14" si="0">COUNTA(K12:K13)</f>
        <v>2</v>
      </c>
      <c r="L14">
        <f t="shared" si="0"/>
        <v>2</v>
      </c>
    </row>
    <row r="15" spans="1:13" x14ac:dyDescent="0.35">
      <c r="B15" s="504" t="s">
        <v>49</v>
      </c>
      <c r="C15" s="504"/>
      <c r="D15" s="276" cm="1">
        <f t="array" ref="D15">MIN(6,SUM((((D12:D13)/($D14*3))*5)))</f>
        <v>3.333333333333333</v>
      </c>
      <c r="E15" s="276" cm="1">
        <f t="array" ref="E15">MIN(6,SUM((((E12:E13)/($D14*3))*5)))</f>
        <v>0</v>
      </c>
      <c r="F15" s="276" cm="1">
        <f t="array" ref="F15">MIN(6,SUM((((F12:F13)/($D14*3))*5)))</f>
        <v>0</v>
      </c>
      <c r="G15" s="276" cm="1">
        <f t="array" ref="G15">MIN(6,SUM((((G12:G13)/($D14*3))*5)))</f>
        <v>0</v>
      </c>
      <c r="H15" s="276" cm="1">
        <f t="array" ref="H15">MIN(6,SUM((((H12:H13)/($D14*3))*5)))</f>
        <v>0</v>
      </c>
      <c r="I15" s="276" cm="1">
        <f t="array" ref="I15">MIN(6,SUM((((I12:I13)/($D14*3))*5)))</f>
        <v>0</v>
      </c>
    </row>
    <row r="16" spans="1:13" ht="15" thickBot="1" x14ac:dyDescent="0.4">
      <c r="B16" s="503"/>
      <c r="C16" s="503"/>
      <c r="D16" s="503"/>
      <c r="E16" s="503"/>
      <c r="F16" s="503"/>
      <c r="G16" s="503"/>
      <c r="H16" s="503"/>
      <c r="I16" s="503"/>
    </row>
    <row r="17" spans="2:12" ht="39.5" thickBot="1" x14ac:dyDescent="0.4">
      <c r="B17" s="487" t="s">
        <v>1335</v>
      </c>
      <c r="C17" s="487"/>
      <c r="D17" s="104" t="s">
        <v>1176</v>
      </c>
      <c r="E17" s="368" t="s">
        <v>1345</v>
      </c>
      <c r="F17" s="368" t="s">
        <v>1178</v>
      </c>
      <c r="G17" s="368" t="s">
        <v>1179</v>
      </c>
      <c r="H17" s="368" t="s">
        <v>1180</v>
      </c>
      <c r="I17" s="368" t="s">
        <v>1181</v>
      </c>
      <c r="J17" s="104" t="s">
        <v>1328</v>
      </c>
      <c r="K17" s="104" t="s">
        <v>1329</v>
      </c>
      <c r="L17" s="104" t="s">
        <v>1330</v>
      </c>
    </row>
    <row r="18" spans="2:12" ht="48" customHeight="1" thickBot="1" x14ac:dyDescent="0.4">
      <c r="B18" s="508" t="s">
        <v>1490</v>
      </c>
      <c r="C18" s="508"/>
      <c r="D18" s="99">
        <v>1</v>
      </c>
      <c r="J18" s="243" t="s">
        <v>1332</v>
      </c>
      <c r="K18" s="243" t="s">
        <v>1332</v>
      </c>
      <c r="L18" s="243" t="s">
        <v>1332</v>
      </c>
    </row>
    <row r="19" spans="2:12" ht="48" customHeight="1" x14ac:dyDescent="0.35">
      <c r="B19" s="516" t="s">
        <v>1491</v>
      </c>
      <c r="C19" s="516"/>
      <c r="D19" s="102">
        <v>1</v>
      </c>
      <c r="E19" s="103"/>
      <c r="F19" s="103"/>
      <c r="G19" s="103"/>
      <c r="H19" s="103"/>
      <c r="I19" s="103"/>
      <c r="J19" s="103"/>
      <c r="K19" s="246" t="s">
        <v>1332</v>
      </c>
      <c r="L19" s="246" t="s">
        <v>1332</v>
      </c>
    </row>
    <row r="20" spans="2:12" ht="14.5" customHeight="1" x14ac:dyDescent="0.35">
      <c r="B20" s="505" t="s">
        <v>1334</v>
      </c>
      <c r="C20" s="505"/>
      <c r="D20" s="99" cm="1">
        <f t="array" ref="D20">_xlfn.IFS('2. Employee Info'!O19='2. Employee Info'!N20,J20,'2. Employee Info'!O19='2. Employee Info'!N21,K20,'2. Employee Info'!O19='2. Employee Info'!N22,L20)</f>
        <v>1</v>
      </c>
      <c r="J20">
        <f>COUNTA(J18:J19)</f>
        <v>1</v>
      </c>
      <c r="K20">
        <f t="shared" ref="K20:L20" si="1">COUNTA(K18:K19)</f>
        <v>2</v>
      </c>
      <c r="L20">
        <f t="shared" si="1"/>
        <v>2</v>
      </c>
    </row>
    <row r="21" spans="2:12" x14ac:dyDescent="0.35">
      <c r="B21" s="504" t="s">
        <v>49</v>
      </c>
      <c r="C21" s="504"/>
      <c r="D21" s="276" cm="1">
        <f t="array" ref="D21">MIN(6,SUM((((D18:D19)/($D20*3))*5)))</f>
        <v>3.333333333333333</v>
      </c>
      <c r="E21" s="276" cm="1">
        <f t="array" ref="E21">MIN(6,SUM((((E18:E19)/($D20*3))*5)))</f>
        <v>0</v>
      </c>
      <c r="F21" s="276" cm="1">
        <f t="array" ref="F21">MIN(6,SUM((((F18:F19)/($D20*3))*5)))</f>
        <v>0</v>
      </c>
      <c r="G21" s="276" cm="1">
        <f t="array" ref="G21">MIN(6,SUM((((G18:G19)/($D20*3))*5)))</f>
        <v>0</v>
      </c>
      <c r="H21" s="276" cm="1">
        <f t="array" ref="H21">MIN(6,SUM((((H18:H19)/($D20*3))*5)))</f>
        <v>0</v>
      </c>
      <c r="I21" s="276" cm="1">
        <f t="array" ref="I21">MIN(6,SUM((((I18:I19)/($D20*3))*5)))</f>
        <v>0</v>
      </c>
    </row>
    <row r="22" spans="2:12" ht="15" thickBot="1" x14ac:dyDescent="0.4">
      <c r="B22" s="477"/>
      <c r="C22" s="477"/>
      <c r="D22" s="477"/>
      <c r="E22" s="477"/>
      <c r="F22" s="477"/>
      <c r="G22" s="477"/>
      <c r="H22" s="477"/>
      <c r="I22" s="477"/>
    </row>
    <row r="23" spans="2:12" ht="39.5" thickBot="1" x14ac:dyDescent="0.4">
      <c r="B23" s="487" t="s">
        <v>1338</v>
      </c>
      <c r="C23" s="487"/>
      <c r="D23" s="104" t="s">
        <v>1176</v>
      </c>
      <c r="E23" s="368" t="s">
        <v>1345</v>
      </c>
      <c r="F23" s="368" t="s">
        <v>1178</v>
      </c>
      <c r="G23" s="368" t="s">
        <v>1179</v>
      </c>
      <c r="H23" s="368" t="s">
        <v>1180</v>
      </c>
      <c r="I23" s="368" t="s">
        <v>1181</v>
      </c>
      <c r="J23" s="104" t="s">
        <v>1328</v>
      </c>
      <c r="K23" s="104" t="s">
        <v>1329</v>
      </c>
      <c r="L23" s="104" t="s">
        <v>1330</v>
      </c>
    </row>
    <row r="24" spans="2:12" ht="39" customHeight="1" thickBot="1" x14ac:dyDescent="0.4">
      <c r="B24" s="508" t="s">
        <v>1492</v>
      </c>
      <c r="C24" s="508"/>
      <c r="D24" s="99">
        <v>1</v>
      </c>
      <c r="J24" s="243" t="s">
        <v>1332</v>
      </c>
      <c r="K24" s="243" t="s">
        <v>1332</v>
      </c>
      <c r="L24" s="243" t="s">
        <v>1332</v>
      </c>
    </row>
    <row r="25" spans="2:12" ht="53.15" customHeight="1" thickBot="1" x14ac:dyDescent="0.4">
      <c r="B25" s="508" t="s">
        <v>1493</v>
      </c>
      <c r="C25" s="508"/>
      <c r="D25" s="99">
        <v>1</v>
      </c>
      <c r="J25" s="243"/>
      <c r="K25" s="243"/>
      <c r="L25" s="243" t="s">
        <v>1332</v>
      </c>
    </row>
    <row r="26" spans="2:12" ht="39" customHeight="1" thickBot="1" x14ac:dyDescent="0.4">
      <c r="B26" s="508" t="s">
        <v>1494</v>
      </c>
      <c r="C26" s="508"/>
      <c r="D26" s="99">
        <v>1</v>
      </c>
      <c r="J26" s="243"/>
      <c r="K26" s="243" t="s">
        <v>1332</v>
      </c>
      <c r="L26" s="243" t="s">
        <v>1332</v>
      </c>
    </row>
    <row r="27" spans="2:12" ht="50.9" customHeight="1" thickBot="1" x14ac:dyDescent="0.4">
      <c r="B27" s="508" t="s">
        <v>1495</v>
      </c>
      <c r="C27" s="508"/>
      <c r="D27" s="99">
        <v>1</v>
      </c>
      <c r="K27" s="243" t="s">
        <v>1332</v>
      </c>
      <c r="L27" s="243" t="s">
        <v>1332</v>
      </c>
    </row>
    <row r="28" spans="2:12" ht="40.4" customHeight="1" thickBot="1" x14ac:dyDescent="0.4">
      <c r="B28" s="508" t="s">
        <v>1496</v>
      </c>
      <c r="C28" s="508"/>
      <c r="D28" s="99">
        <v>1</v>
      </c>
      <c r="L28" s="243" t="s">
        <v>1332</v>
      </c>
    </row>
    <row r="29" spans="2:12" ht="61.5" customHeight="1" thickBot="1" x14ac:dyDescent="0.4">
      <c r="B29" s="508" t="s">
        <v>1497</v>
      </c>
      <c r="C29" s="508"/>
      <c r="D29" s="99">
        <v>1</v>
      </c>
      <c r="K29" s="243"/>
      <c r="L29" s="243"/>
    </row>
    <row r="30" spans="2:12" ht="49.15" customHeight="1" x14ac:dyDescent="0.35">
      <c r="B30" s="506" t="s">
        <v>1498</v>
      </c>
      <c r="C30" s="506"/>
      <c r="D30" s="102">
        <v>1</v>
      </c>
      <c r="E30" s="103"/>
      <c r="F30" s="103"/>
      <c r="G30" s="103"/>
      <c r="H30" s="103"/>
      <c r="I30" s="103"/>
      <c r="J30" s="103"/>
      <c r="K30" s="103"/>
      <c r="L30" s="103"/>
    </row>
    <row r="31" spans="2:12" ht="14.5" customHeight="1" x14ac:dyDescent="0.35">
      <c r="B31" s="480" t="s">
        <v>1334</v>
      </c>
      <c r="C31" s="480"/>
      <c r="D31" s="99" cm="1">
        <f t="array" ref="D31">_xlfn.IFS('2. Employee Info'!O19='2. Employee Info'!N20,J31,'2. Employee Info'!O19='2. Employee Info'!N21,K31,'2. Employee Info'!O19='2. Employee Info'!N22,L31)</f>
        <v>1</v>
      </c>
      <c r="E31" s="360"/>
      <c r="F31" s="360"/>
      <c r="G31" s="360"/>
      <c r="H31" s="360"/>
      <c r="I31" s="360"/>
      <c r="J31">
        <f>COUNTA(J24:J30)</f>
        <v>1</v>
      </c>
      <c r="K31">
        <f t="shared" ref="K31:L31" si="2">COUNTA(K24:K30)</f>
        <v>3</v>
      </c>
      <c r="L31">
        <f t="shared" si="2"/>
        <v>5</v>
      </c>
    </row>
    <row r="32" spans="2:12" x14ac:dyDescent="0.35">
      <c r="B32" s="504" t="s">
        <v>49</v>
      </c>
      <c r="C32" s="504"/>
      <c r="D32" s="276" cm="1">
        <f t="array" ref="D32">MIN(6,SUM((((D24:D30)/($D31*3))*5)))</f>
        <v>6</v>
      </c>
      <c r="E32" s="276" cm="1">
        <f t="array" ref="E32">MIN(6,SUM((((E24:E30)/($D31*3))*5)))</f>
        <v>0</v>
      </c>
      <c r="F32" s="276" cm="1">
        <f t="array" ref="F32">MIN(6,SUM((((F24:F30)/($D31*3))*5)))</f>
        <v>0</v>
      </c>
      <c r="G32" s="276" cm="1">
        <f t="array" ref="G32">MIN(6,SUM((((G24:G30)/($D31*3))*5)))</f>
        <v>0</v>
      </c>
      <c r="H32" s="276" cm="1">
        <f t="array" ref="H32">MIN(6,SUM((((H24:H30)/($D31*3))*5)))</f>
        <v>0</v>
      </c>
      <c r="I32" s="276" cm="1">
        <f t="array" ref="I32">MIN(6,SUM((((I24:I30)/($D31*3))*5)))</f>
        <v>0</v>
      </c>
    </row>
    <row r="33" spans="2:12" ht="15" thickBot="1" x14ac:dyDescent="0.4">
      <c r="B33" s="503"/>
      <c r="C33" s="503"/>
      <c r="D33" s="503"/>
      <c r="E33" s="503"/>
      <c r="F33" s="503"/>
      <c r="G33" s="503"/>
      <c r="H33" s="503"/>
      <c r="I33" s="503"/>
    </row>
    <row r="34" spans="2:12" ht="39.5" thickBot="1" x14ac:dyDescent="0.4">
      <c r="B34" s="487" t="s">
        <v>1339</v>
      </c>
      <c r="C34" s="487"/>
      <c r="D34" s="104" t="s">
        <v>1176</v>
      </c>
      <c r="E34" s="368" t="s">
        <v>1345</v>
      </c>
      <c r="F34" s="368" t="s">
        <v>1178</v>
      </c>
      <c r="G34" s="368" t="s">
        <v>1179</v>
      </c>
      <c r="H34" s="368" t="s">
        <v>1180</v>
      </c>
      <c r="I34" s="368" t="s">
        <v>1181</v>
      </c>
      <c r="J34" s="104" t="s">
        <v>1328</v>
      </c>
      <c r="K34" s="104" t="s">
        <v>1329</v>
      </c>
      <c r="L34" s="104" t="s">
        <v>1330</v>
      </c>
    </row>
    <row r="35" spans="2:12" ht="54.65" customHeight="1" x14ac:dyDescent="0.35">
      <c r="B35" s="516" t="s">
        <v>1499</v>
      </c>
      <c r="C35" s="516"/>
      <c r="D35" s="383">
        <v>1</v>
      </c>
      <c r="E35" s="130"/>
      <c r="F35" s="130"/>
      <c r="G35" s="130"/>
      <c r="H35" s="130"/>
      <c r="I35" s="130"/>
      <c r="J35" s="103"/>
      <c r="K35" s="246" t="s">
        <v>1332</v>
      </c>
      <c r="L35" s="246" t="s">
        <v>1332</v>
      </c>
    </row>
    <row r="36" spans="2:12" ht="14.5" customHeight="1" x14ac:dyDescent="0.35">
      <c r="B36" s="505" t="s">
        <v>1334</v>
      </c>
      <c r="C36" s="505"/>
      <c r="D36" s="457" cm="1">
        <f t="array" ref="D36">_xlfn.IFS('2. Employee Info'!O19='2. Employee Info'!N20,J36,'2. Employee Info'!O19='2. Employee Info'!N21,K36,'2. Employee Info'!O19='2. Employee Info'!N22,L36)</f>
        <v>0</v>
      </c>
      <c r="E36" s="118"/>
      <c r="F36" s="118"/>
      <c r="G36" s="118"/>
      <c r="H36" s="118"/>
      <c r="I36" s="118"/>
      <c r="J36">
        <f>COUNTA(J35:J35)</f>
        <v>0</v>
      </c>
      <c r="K36">
        <f>COUNTA(K35:K35)</f>
        <v>1</v>
      </c>
      <c r="L36">
        <f>COUNTA(L35:L35)</f>
        <v>1</v>
      </c>
    </row>
    <row r="37" spans="2:12" x14ac:dyDescent="0.35">
      <c r="B37" s="504" t="s">
        <v>49</v>
      </c>
      <c r="C37" s="504"/>
      <c r="D37" s="275" t="e" cm="1">
        <f t="array" ref="D37">MIN(6,SUM((((D35:D35)/($D36*3))*5)))</f>
        <v>#DIV/0!</v>
      </c>
      <c r="E37" s="275" t="e" cm="1">
        <f t="array" ref="E37">MIN(6,SUM((((E35:E35)/($D36*3))*5)))</f>
        <v>#DIV/0!</v>
      </c>
      <c r="F37" s="275" t="e" cm="1">
        <f t="array" ref="F37">MIN(6,SUM((((F35:F35)/($D36*3))*5)))</f>
        <v>#DIV/0!</v>
      </c>
      <c r="G37" s="275" t="e" cm="1">
        <f t="array" ref="G37">MIN(6,SUM((((G35:G35)/($D36*3))*5)))</f>
        <v>#DIV/0!</v>
      </c>
      <c r="H37" s="275" t="e" cm="1">
        <f t="array" ref="H37">MIN(6,SUM((((H35:H35)/($D36*3))*5)))</f>
        <v>#DIV/0!</v>
      </c>
      <c r="I37" s="275" t="e" cm="1">
        <f t="array" ref="I37">MIN(6,SUM((((I35:I35)/($D36*3))*5)))</f>
        <v>#DIV/0!</v>
      </c>
    </row>
    <row r="38" spans="2:12" ht="15" thickBot="1" x14ac:dyDescent="0.4">
      <c r="B38" s="503"/>
      <c r="C38" s="503"/>
      <c r="D38" s="503"/>
      <c r="E38" s="503"/>
      <c r="F38" s="503"/>
      <c r="G38" s="503"/>
      <c r="H38" s="503"/>
      <c r="I38" s="503"/>
    </row>
    <row r="39" spans="2:12" ht="39.5" thickBot="1" x14ac:dyDescent="0.4">
      <c r="B39" s="487" t="s">
        <v>1340</v>
      </c>
      <c r="C39" s="487"/>
      <c r="D39" s="104" t="s">
        <v>1176</v>
      </c>
      <c r="E39" s="368" t="s">
        <v>1345</v>
      </c>
      <c r="F39" s="368" t="s">
        <v>1178</v>
      </c>
      <c r="G39" s="368" t="s">
        <v>1179</v>
      </c>
      <c r="H39" s="368" t="s">
        <v>1180</v>
      </c>
      <c r="I39" s="368" t="s">
        <v>1181</v>
      </c>
      <c r="J39" s="104" t="s">
        <v>1328</v>
      </c>
      <c r="K39" s="104" t="s">
        <v>1329</v>
      </c>
      <c r="L39" s="104" t="s">
        <v>1330</v>
      </c>
    </row>
    <row r="40" spans="2:12" ht="48" customHeight="1" thickBot="1" x14ac:dyDescent="0.4">
      <c r="B40" s="508" t="s">
        <v>1757</v>
      </c>
      <c r="C40" s="508"/>
      <c r="D40" s="381">
        <v>1</v>
      </c>
      <c r="E40" s="118"/>
      <c r="F40" s="118"/>
      <c r="G40" s="118"/>
      <c r="H40" s="118"/>
      <c r="I40" s="118"/>
      <c r="J40" s="243" t="s">
        <v>1332</v>
      </c>
      <c r="K40" s="243" t="s">
        <v>1332</v>
      </c>
      <c r="L40" s="243" t="s">
        <v>1332</v>
      </c>
    </row>
    <row r="41" spans="2:12" ht="42" customHeight="1" thickBot="1" x14ac:dyDescent="0.4">
      <c r="B41" s="508" t="s">
        <v>1758</v>
      </c>
      <c r="C41" s="508"/>
      <c r="D41" s="381">
        <v>1</v>
      </c>
      <c r="E41" s="118"/>
      <c r="F41" s="118"/>
      <c r="G41" s="118"/>
      <c r="H41" s="118"/>
      <c r="I41" s="118"/>
      <c r="J41" s="243" t="s">
        <v>1332</v>
      </c>
      <c r="K41" s="243" t="s">
        <v>1332</v>
      </c>
      <c r="L41" s="243" t="s">
        <v>1332</v>
      </c>
    </row>
    <row r="42" spans="2:12" ht="41.15" customHeight="1" thickBot="1" x14ac:dyDescent="0.4">
      <c r="B42" s="508" t="s">
        <v>1759</v>
      </c>
      <c r="C42" s="508"/>
      <c r="D42" s="381">
        <v>1</v>
      </c>
      <c r="E42" s="121"/>
      <c r="F42" s="121"/>
      <c r="G42" s="121"/>
      <c r="H42" s="121"/>
      <c r="I42" s="121"/>
    </row>
    <row r="43" spans="2:12" ht="58.4" customHeight="1" x14ac:dyDescent="0.35">
      <c r="B43" s="480" t="s">
        <v>1760</v>
      </c>
      <c r="C43" s="480"/>
      <c r="D43" s="381">
        <v>1</v>
      </c>
      <c r="K43" s="243" t="s">
        <v>1332</v>
      </c>
      <c r="L43" s="243" t="s">
        <v>1332</v>
      </c>
    </row>
    <row r="44" spans="2:12" ht="43.4" customHeight="1" x14ac:dyDescent="0.35">
      <c r="B44" s="480" t="s">
        <v>1761</v>
      </c>
      <c r="C44" s="480"/>
      <c r="D44" s="385">
        <v>3</v>
      </c>
      <c r="J44" s="243" t="s">
        <v>1332</v>
      </c>
      <c r="K44" s="243" t="s">
        <v>1332</v>
      </c>
      <c r="L44" s="243" t="s">
        <v>1332</v>
      </c>
    </row>
    <row r="45" spans="2:12" ht="76.5" customHeight="1" x14ac:dyDescent="0.35">
      <c r="B45" s="513" t="s">
        <v>1762</v>
      </c>
      <c r="C45" s="513"/>
      <c r="D45" s="379">
        <v>1</v>
      </c>
      <c r="E45" s="103"/>
      <c r="F45" s="103"/>
      <c r="G45" s="103"/>
      <c r="H45" s="103"/>
      <c r="I45" s="103"/>
      <c r="J45" s="246"/>
      <c r="K45" s="246"/>
      <c r="L45" s="246"/>
    </row>
    <row r="46" spans="2:12" ht="14.5" customHeight="1" x14ac:dyDescent="0.35">
      <c r="B46" s="505" t="s">
        <v>1334</v>
      </c>
      <c r="C46" s="505"/>
      <c r="D46" s="122" cm="1">
        <f t="array" ref="D46">_xlfn.IFS('2. Employee Info'!O19='2. Employee Info'!N20,J46,'2. Employee Info'!O19='2. Employee Info'!N21,K46,'2. Employee Info'!O19='2. Employee Info'!N22,L46)</f>
        <v>3</v>
      </c>
      <c r="J46">
        <f>COUNTA(J40:J45)</f>
        <v>3</v>
      </c>
      <c r="K46">
        <f t="shared" ref="K46:L46" si="3">COUNTA(K40:K45)</f>
        <v>4</v>
      </c>
      <c r="L46">
        <f t="shared" si="3"/>
        <v>4</v>
      </c>
    </row>
    <row r="47" spans="2:12" x14ac:dyDescent="0.35">
      <c r="B47" s="504" t="s">
        <v>49</v>
      </c>
      <c r="C47" s="504"/>
      <c r="D47" s="275" cm="1">
        <f t="array" ref="D47">MIN(6,SUM((((D40:D45)/($D46*3))*5)))</f>
        <v>4.4444444444444446</v>
      </c>
      <c r="E47" s="275" cm="1">
        <f t="array" ref="E47">MIN(6,SUM((((E40:E45)/($D46*3))*5)))</f>
        <v>0</v>
      </c>
      <c r="F47" s="275" cm="1">
        <f t="array" ref="F47">MIN(6,SUM((((F40:F45)/($D46*3))*5)))</f>
        <v>0</v>
      </c>
      <c r="G47" s="275" cm="1">
        <f t="array" ref="G47">MIN(6,SUM((((G40:G45)/($D46*3))*5)))</f>
        <v>0</v>
      </c>
      <c r="H47" s="275" cm="1">
        <f t="array" ref="H47">MIN(6,SUM((((H40:H45)/($D46*3))*5)))</f>
        <v>0</v>
      </c>
      <c r="I47" s="275" cm="1">
        <f t="array" ref="I47">MIN(6,SUM((((I40:I45)/($D46*3))*5)))</f>
        <v>0</v>
      </c>
    </row>
    <row r="48" spans="2:12" ht="15" thickBot="1" x14ac:dyDescent="0.4">
      <c r="B48" s="514"/>
      <c r="C48" s="514"/>
      <c r="D48" s="514"/>
      <c r="E48" s="514"/>
      <c r="F48" s="514"/>
      <c r="G48" s="514"/>
      <c r="H48" s="514"/>
      <c r="I48" s="514"/>
    </row>
    <row r="49" spans="2:9" ht="15" thickBot="1" x14ac:dyDescent="0.4">
      <c r="B49" s="511" t="s">
        <v>1341</v>
      </c>
      <c r="C49" s="512"/>
      <c r="D49" s="395" t="e">
        <f>AVERAGE(D47,D37,D32,D21,D15)</f>
        <v>#DIV/0!</v>
      </c>
      <c r="E49" s="395" t="e">
        <f>AVERAGE(E47,E37,E32,E21,E15)</f>
        <v>#DIV/0!</v>
      </c>
      <c r="F49" s="395" t="e">
        <f>AVERAGE(F47,F37,F32,F21,F15)</f>
        <v>#DIV/0!</v>
      </c>
      <c r="G49" s="395" t="e">
        <f>AVERAGE(G47,G37,G32,G21,G15)</f>
        <v>#DIV/0!</v>
      </c>
      <c r="H49" s="395" t="e">
        <f>AVERAGE(H47,H37,H32,H21,H15)</f>
        <v>#DIV/0!</v>
      </c>
      <c r="I49" s="395" t="e">
        <f>AVERAGE(I47,I37,I32,I21,I15)</f>
        <v>#DIV/0!</v>
      </c>
    </row>
    <row r="51" spans="2:9" x14ac:dyDescent="0.35">
      <c r="B51" s="66"/>
    </row>
    <row r="52" spans="2:9" x14ac:dyDescent="0.35">
      <c r="B52" s="66"/>
    </row>
    <row r="53" spans="2:9" x14ac:dyDescent="0.35">
      <c r="B53" s="45"/>
      <c r="C53" s="66"/>
    </row>
    <row r="54" spans="2:9" x14ac:dyDescent="0.35">
      <c r="B54" s="129"/>
      <c r="C54" s="66"/>
    </row>
    <row r="55" spans="2:9" x14ac:dyDescent="0.35">
      <c r="B55" s="66"/>
      <c r="C55" s="66"/>
    </row>
    <row r="56" spans="2:9" x14ac:dyDescent="0.35">
      <c r="B56" s="66"/>
      <c r="C56" s="66"/>
    </row>
    <row r="57" spans="2:9" x14ac:dyDescent="0.35">
      <c r="B57" s="66"/>
      <c r="C57" s="66"/>
    </row>
    <row r="58" spans="2:9" x14ac:dyDescent="0.35">
      <c r="B58" s="66"/>
      <c r="C58" s="66"/>
    </row>
  </sheetData>
  <mergeCells count="43">
    <mergeCell ref="B49:C49"/>
    <mergeCell ref="B41:C41"/>
    <mergeCell ref="B43:C43"/>
    <mergeCell ref="B44:C44"/>
    <mergeCell ref="B45:C45"/>
    <mergeCell ref="B48:I48"/>
    <mergeCell ref="B46:C46"/>
    <mergeCell ref="B47:C47"/>
    <mergeCell ref="B37:C37"/>
    <mergeCell ref="B39:C39"/>
    <mergeCell ref="B42:C42"/>
    <mergeCell ref="B32:C32"/>
    <mergeCell ref="B34:C34"/>
    <mergeCell ref="B40:C40"/>
    <mergeCell ref="B33:I33"/>
    <mergeCell ref="B38:I38"/>
    <mergeCell ref="B35:C35"/>
    <mergeCell ref="B26:C26"/>
    <mergeCell ref="B20:C20"/>
    <mergeCell ref="B29:C29"/>
    <mergeCell ref="B27:C27"/>
    <mergeCell ref="B30:C30"/>
    <mergeCell ref="B19:C19"/>
    <mergeCell ref="B21:C21"/>
    <mergeCell ref="B23:C23"/>
    <mergeCell ref="B25:C25"/>
    <mergeCell ref="B22:I22"/>
    <mergeCell ref="B31:C31"/>
    <mergeCell ref="B36:C36"/>
    <mergeCell ref="B18:C18"/>
    <mergeCell ref="B3:L3"/>
    <mergeCell ref="B10:L10"/>
    <mergeCell ref="B9:L9"/>
    <mergeCell ref="B15:C15"/>
    <mergeCell ref="B17:C17"/>
    <mergeCell ref="B11:C11"/>
    <mergeCell ref="B12:C12"/>
    <mergeCell ref="B13:C13"/>
    <mergeCell ref="B16:I16"/>
    <mergeCell ref="C7:D7"/>
    <mergeCell ref="B14:C14"/>
    <mergeCell ref="B28:C28"/>
    <mergeCell ref="B24:C24"/>
  </mergeCells>
  <phoneticPr fontId="129" type="noConversion"/>
  <pageMargins left="0.25" right="0.25" top="0.75" bottom="0.75" header="0.3" footer="0.3"/>
  <pageSetup paperSize="9" scale="5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N56"/>
  <sheetViews>
    <sheetView zoomScale="90" zoomScaleNormal="90" workbookViewId="0">
      <selection activeCell="B46" sqref="B46:I46"/>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2" ht="18.5" x14ac:dyDescent="0.45">
      <c r="A2" s="185">
        <v>20</v>
      </c>
      <c r="B2" s="182" t="s">
        <v>80</v>
      </c>
      <c r="C2" s="182"/>
      <c r="D2" s="181"/>
      <c r="E2" s="181"/>
      <c r="F2" s="181"/>
      <c r="G2" s="181"/>
      <c r="H2" s="181"/>
      <c r="I2" s="181"/>
      <c r="J2" s="181"/>
      <c r="K2" s="181"/>
      <c r="L2" s="181"/>
    </row>
    <row r="3" spans="1:12" ht="32.9" customHeight="1" x14ac:dyDescent="0.35">
      <c r="B3" s="479" t="s">
        <v>1319</v>
      </c>
      <c r="C3" s="479"/>
      <c r="D3" s="479"/>
      <c r="E3" s="479"/>
      <c r="F3" s="479"/>
      <c r="G3" s="479"/>
      <c r="H3" s="479"/>
      <c r="I3" s="479"/>
      <c r="J3" s="479"/>
      <c r="K3" s="479"/>
      <c r="L3" s="479"/>
    </row>
    <row r="4" spans="1:12" x14ac:dyDescent="0.35">
      <c r="B4" s="284" t="s">
        <v>1320</v>
      </c>
      <c r="C4" s="284" t="s">
        <v>1321</v>
      </c>
      <c r="D4" s="235"/>
      <c r="E4" s="235"/>
      <c r="F4" s="235"/>
      <c r="G4" s="235"/>
      <c r="H4" s="235"/>
      <c r="I4" s="235"/>
      <c r="J4" s="235"/>
      <c r="K4" s="235"/>
      <c r="L4" s="235"/>
    </row>
    <row r="5" spans="1:12" x14ac:dyDescent="0.35">
      <c r="B5" s="283">
        <v>0</v>
      </c>
      <c r="C5" s="281" t="s">
        <v>1190</v>
      </c>
      <c r="D5" s="235"/>
      <c r="E5" s="235"/>
      <c r="F5" s="235"/>
      <c r="G5" s="235"/>
      <c r="H5" s="235"/>
      <c r="I5" s="235"/>
      <c r="J5" s="235"/>
      <c r="K5" s="235"/>
      <c r="L5" s="235"/>
    </row>
    <row r="6" spans="1:12" x14ac:dyDescent="0.35">
      <c r="B6" s="283">
        <v>1</v>
      </c>
      <c r="C6" s="281" t="s">
        <v>1322</v>
      </c>
      <c r="D6" s="235"/>
      <c r="E6" s="235"/>
      <c r="F6" s="235"/>
      <c r="G6" s="235"/>
      <c r="H6" s="235"/>
      <c r="I6" s="235"/>
      <c r="J6" s="235"/>
      <c r="K6" s="235"/>
      <c r="L6" s="235"/>
    </row>
    <row r="7" spans="1:12" x14ac:dyDescent="0.35">
      <c r="B7" s="283">
        <v>2</v>
      </c>
      <c r="C7" s="510" t="s">
        <v>1323</v>
      </c>
      <c r="D7" s="510"/>
      <c r="E7" s="235"/>
      <c r="F7" s="235"/>
      <c r="G7" s="235"/>
      <c r="H7" s="235"/>
      <c r="I7" s="235"/>
      <c r="J7" s="235"/>
      <c r="K7" s="235"/>
      <c r="L7" s="235"/>
    </row>
    <row r="8" spans="1:12" x14ac:dyDescent="0.35">
      <c r="B8" s="283">
        <v>3</v>
      </c>
      <c r="C8" s="281" t="s">
        <v>1324</v>
      </c>
      <c r="D8" s="235"/>
      <c r="E8" s="235"/>
      <c r="F8" s="235"/>
      <c r="G8" s="235"/>
      <c r="H8" s="235"/>
      <c r="I8" s="235"/>
      <c r="J8" s="235"/>
      <c r="K8" s="235"/>
      <c r="L8" s="235"/>
    </row>
    <row r="9" spans="1:12" x14ac:dyDescent="0.35">
      <c r="B9" s="509"/>
      <c r="C9" s="509"/>
      <c r="D9" s="509"/>
      <c r="E9" s="509"/>
      <c r="F9" s="509"/>
      <c r="G9" s="509"/>
      <c r="H9" s="509"/>
      <c r="I9" s="509"/>
      <c r="J9" s="509"/>
      <c r="K9" s="509"/>
      <c r="L9" s="509"/>
    </row>
    <row r="10" spans="1:12" ht="34.5" customHeight="1" thickBot="1" x14ac:dyDescent="0.4">
      <c r="B10" s="479" t="s">
        <v>1500</v>
      </c>
      <c r="C10" s="479"/>
      <c r="D10" s="479"/>
      <c r="E10" s="479"/>
      <c r="F10" s="479"/>
      <c r="G10" s="479"/>
      <c r="H10" s="479"/>
      <c r="I10" s="479"/>
      <c r="J10" s="479"/>
      <c r="K10" s="479"/>
      <c r="L10" s="479"/>
    </row>
    <row r="11" spans="1:12"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2" ht="33" customHeight="1" thickBot="1" x14ac:dyDescent="0.4">
      <c r="B12" s="508" t="s">
        <v>1501</v>
      </c>
      <c r="C12" s="508"/>
      <c r="D12" s="99">
        <v>3</v>
      </c>
      <c r="J12" s="243" t="s">
        <v>1332</v>
      </c>
      <c r="K12" s="243" t="s">
        <v>1332</v>
      </c>
      <c r="L12" s="243" t="s">
        <v>1332</v>
      </c>
    </row>
    <row r="13" spans="1:12" ht="48.65" customHeight="1" thickBot="1" x14ac:dyDescent="0.4">
      <c r="B13" s="508" t="s">
        <v>1502</v>
      </c>
      <c r="C13" s="508"/>
      <c r="D13" s="99">
        <v>3</v>
      </c>
      <c r="J13" s="243"/>
      <c r="K13" s="243" t="s">
        <v>1332</v>
      </c>
      <c r="L13" s="243" t="s">
        <v>1332</v>
      </c>
    </row>
    <row r="14" spans="1:12" ht="36" customHeight="1" x14ac:dyDescent="0.35">
      <c r="B14" s="516" t="s">
        <v>1503</v>
      </c>
      <c r="C14" s="516"/>
      <c r="D14" s="102">
        <v>2</v>
      </c>
      <c r="E14" s="102"/>
      <c r="F14" s="102"/>
      <c r="G14" s="102"/>
      <c r="H14" s="103"/>
      <c r="I14" s="103"/>
      <c r="J14" s="103"/>
      <c r="K14" s="246" t="s">
        <v>1332</v>
      </c>
      <c r="L14" s="246" t="s">
        <v>1332</v>
      </c>
    </row>
    <row r="15" spans="1:12" ht="14.5" customHeight="1" x14ac:dyDescent="0.35">
      <c r="B15" s="505" t="s">
        <v>1334</v>
      </c>
      <c r="C15" s="505"/>
      <c r="D15" s="99" cm="1">
        <f t="array" ref="D15">_xlfn.IFS('2. Employee Info'!O19='2. Employee Info'!N20,J15,'2. Employee Info'!O19='2. Employee Info'!N21,K15,'2. Employee Info'!O19='2. Employee Info'!N22,L15)</f>
        <v>1</v>
      </c>
      <c r="E15" s="99"/>
      <c r="F15" s="99"/>
      <c r="G15" s="99"/>
      <c r="J15">
        <f>COUNTA(J12:J14)</f>
        <v>1</v>
      </c>
      <c r="K15">
        <f t="shared" ref="K15:L15" si="0">COUNTA(K12:K14)</f>
        <v>3</v>
      </c>
      <c r="L15">
        <f t="shared" si="0"/>
        <v>3</v>
      </c>
    </row>
    <row r="16" spans="1:12" x14ac:dyDescent="0.35">
      <c r="B16" s="504" t="s">
        <v>49</v>
      </c>
      <c r="C16" s="504"/>
      <c r="D16" s="276" cm="1">
        <f t="array" ref="D16">MIN(6,SUM((((D12:D14)/($D15*3))*5)))</f>
        <v>6</v>
      </c>
      <c r="E16" s="276" cm="1">
        <f t="array" ref="E16">MIN(6,SUM((((E12:E14)/($D15*3))*5)))</f>
        <v>0</v>
      </c>
      <c r="F16" s="276" cm="1">
        <f t="array" ref="F16">MIN(6,SUM((((F12:F14)/($D15*3))*5)))</f>
        <v>0</v>
      </c>
      <c r="G16" s="276" cm="1">
        <f t="array" ref="G16">MIN(6,SUM((((G12:G14)/($D15*3))*5)))</f>
        <v>0</v>
      </c>
      <c r="H16" s="276" cm="1">
        <f t="array" ref="H16">MIN(6,SUM((((H12:H14)/($D15*3))*5)))</f>
        <v>0</v>
      </c>
      <c r="I16" s="276" cm="1">
        <f t="array" ref="I16">MIN(6,SUM((((I12:I14)/($D15*3))*5)))</f>
        <v>0</v>
      </c>
    </row>
    <row r="17" spans="2:14" ht="15" thickBot="1" x14ac:dyDescent="0.4">
      <c r="B17" s="503"/>
      <c r="C17" s="503"/>
      <c r="D17" s="503"/>
      <c r="E17" s="503"/>
      <c r="F17" s="503"/>
      <c r="G17" s="503"/>
      <c r="H17" s="503"/>
      <c r="I17" s="503"/>
    </row>
    <row r="18" spans="2:14" ht="39.5" thickBot="1" x14ac:dyDescent="0.4">
      <c r="B18" s="487" t="s">
        <v>1335</v>
      </c>
      <c r="C18" s="487"/>
      <c r="D18" s="104" t="s">
        <v>1327</v>
      </c>
      <c r="E18" s="368" t="s">
        <v>1345</v>
      </c>
      <c r="F18" s="368" t="s">
        <v>1178</v>
      </c>
      <c r="G18" s="368" t="s">
        <v>1179</v>
      </c>
      <c r="H18" s="368" t="s">
        <v>1180</v>
      </c>
      <c r="I18" s="368" t="s">
        <v>1181</v>
      </c>
      <c r="J18" s="104" t="s">
        <v>1328</v>
      </c>
      <c r="K18" s="104" t="s">
        <v>1329</v>
      </c>
      <c r="L18" s="104" t="s">
        <v>1330</v>
      </c>
    </row>
    <row r="19" spans="2:14" ht="40.5" customHeight="1" thickBot="1" x14ac:dyDescent="0.4">
      <c r="B19" s="508" t="s">
        <v>1504</v>
      </c>
      <c r="C19" s="508"/>
      <c r="D19" s="99">
        <v>3</v>
      </c>
      <c r="E19" s="99"/>
      <c r="F19" s="99"/>
      <c r="G19" s="99"/>
      <c r="J19" s="243" t="s">
        <v>1332</v>
      </c>
      <c r="K19" s="243" t="s">
        <v>1332</v>
      </c>
      <c r="L19" s="243" t="s">
        <v>1332</v>
      </c>
      <c r="M19" s="515"/>
      <c r="N19" s="515"/>
    </row>
    <row r="20" spans="2:14" ht="51" customHeight="1" x14ac:dyDescent="0.35">
      <c r="B20" s="516" t="s">
        <v>1505</v>
      </c>
      <c r="C20" s="516"/>
      <c r="D20" s="102">
        <v>3</v>
      </c>
      <c r="E20" s="103"/>
      <c r="F20" s="103"/>
      <c r="G20" s="103"/>
      <c r="H20" s="103"/>
      <c r="I20" s="103"/>
      <c r="J20" s="246" t="s">
        <v>1332</v>
      </c>
      <c r="K20" s="246" t="s">
        <v>1332</v>
      </c>
      <c r="L20" s="246" t="s">
        <v>1332</v>
      </c>
      <c r="M20" s="362"/>
    </row>
    <row r="21" spans="2:14" ht="14.5" customHeight="1" x14ac:dyDescent="0.35">
      <c r="B21" s="480" t="s">
        <v>1334</v>
      </c>
      <c r="C21" s="480"/>
      <c r="D21" s="99" cm="1">
        <f t="array" ref="D21">_xlfn.IFS('2. Employee Info'!O19='2. Employee Info'!N20,J21,'2. Employee Info'!O19='2. Employee Info'!N21,K21,'2. Employee Info'!O19='2. Employee Info'!N22,L21)</f>
        <v>2</v>
      </c>
      <c r="J21">
        <f>COUNTA(J19:J20)</f>
        <v>2</v>
      </c>
      <c r="K21">
        <f t="shared" ref="K21:L21" si="1">COUNTA(K19:K20)</f>
        <v>2</v>
      </c>
      <c r="L21">
        <f t="shared" si="1"/>
        <v>2</v>
      </c>
      <c r="M21" s="362"/>
    </row>
    <row r="22" spans="2:14" x14ac:dyDescent="0.35">
      <c r="B22" s="504" t="s">
        <v>49</v>
      </c>
      <c r="C22" s="504"/>
      <c r="D22" s="275" cm="1">
        <f t="array" ref="D22">MIN(6,SUM((((D19:D20)/($D21*3))*5)))</f>
        <v>5</v>
      </c>
      <c r="E22" s="275" cm="1">
        <f t="array" ref="E22">MIN(6,SUM((((E19:E20)/($D21*3))*5)))</f>
        <v>0</v>
      </c>
      <c r="F22" s="275" cm="1">
        <f t="array" ref="F22">MIN(6,SUM((((F19:F20)/($D21*3))*5)))</f>
        <v>0</v>
      </c>
      <c r="G22" s="275" cm="1">
        <f t="array" ref="G22">MIN(6,SUM((((G19:G20)/($D21*3))*5)))</f>
        <v>0</v>
      </c>
      <c r="H22" s="275" cm="1">
        <f t="array" ref="H22">MIN(6,SUM((((H19:H20)/($D21*3))*5)))</f>
        <v>0</v>
      </c>
      <c r="I22" s="275" cm="1">
        <f t="array" ref="I22">MIN(6,SUM((((I19:I20)/($D21*3))*5)))</f>
        <v>0</v>
      </c>
    </row>
    <row r="23" spans="2:14" ht="15" thickBot="1" x14ac:dyDescent="0.4">
      <c r="B23" s="477"/>
      <c r="C23" s="477"/>
      <c r="D23" s="477"/>
      <c r="E23" s="477"/>
      <c r="F23" s="477"/>
      <c r="G23" s="477"/>
      <c r="H23" s="477"/>
      <c r="I23" s="477"/>
    </row>
    <row r="24" spans="2:14" ht="39.5" thickBot="1" x14ac:dyDescent="0.4">
      <c r="B24" s="487" t="s">
        <v>1338</v>
      </c>
      <c r="C24" s="487"/>
      <c r="D24" s="104" t="s">
        <v>1327</v>
      </c>
      <c r="E24" s="368" t="s">
        <v>1345</v>
      </c>
      <c r="F24" s="368" t="s">
        <v>1178</v>
      </c>
      <c r="G24" s="368" t="s">
        <v>1179</v>
      </c>
      <c r="H24" s="368" t="s">
        <v>1180</v>
      </c>
      <c r="I24" s="368" t="s">
        <v>1181</v>
      </c>
      <c r="J24" s="104" t="s">
        <v>1328</v>
      </c>
      <c r="K24" s="104" t="s">
        <v>1329</v>
      </c>
      <c r="L24" s="104" t="s">
        <v>1330</v>
      </c>
    </row>
    <row r="25" spans="2:14" ht="40.4" customHeight="1" x14ac:dyDescent="0.35">
      <c r="B25" s="515" t="s">
        <v>1506</v>
      </c>
      <c r="C25" s="515"/>
      <c r="D25" s="99">
        <v>3</v>
      </c>
      <c r="J25" s="243" t="s">
        <v>1332</v>
      </c>
      <c r="K25" s="243" t="s">
        <v>1332</v>
      </c>
      <c r="L25" s="243" t="s">
        <v>1332</v>
      </c>
    </row>
    <row r="26" spans="2:14" ht="34.5" customHeight="1" x14ac:dyDescent="0.35">
      <c r="B26" s="515" t="s">
        <v>1507</v>
      </c>
      <c r="C26" s="515"/>
      <c r="D26" s="99">
        <v>2</v>
      </c>
      <c r="K26" s="243" t="s">
        <v>1332</v>
      </c>
      <c r="L26" s="243" t="s">
        <v>1332</v>
      </c>
    </row>
    <row r="27" spans="2:14" ht="46.5" customHeight="1" x14ac:dyDescent="0.35">
      <c r="B27" s="515" t="s">
        <v>1508</v>
      </c>
      <c r="C27" s="515"/>
      <c r="D27" s="99">
        <v>2</v>
      </c>
      <c r="K27" s="243" t="s">
        <v>1332</v>
      </c>
      <c r="L27" s="243" t="s">
        <v>1332</v>
      </c>
    </row>
    <row r="28" spans="2:14" ht="47.9" customHeight="1" x14ac:dyDescent="0.35">
      <c r="B28" s="515" t="s">
        <v>1509</v>
      </c>
      <c r="C28" s="515"/>
      <c r="D28" s="99">
        <v>3</v>
      </c>
      <c r="K28" s="243" t="s">
        <v>1332</v>
      </c>
      <c r="L28" s="243" t="s">
        <v>1332</v>
      </c>
    </row>
    <row r="29" spans="2:14" ht="42.75" customHeight="1" x14ac:dyDescent="0.35">
      <c r="B29" s="516" t="s">
        <v>1510</v>
      </c>
      <c r="C29" s="516"/>
      <c r="D29" s="102">
        <v>2</v>
      </c>
      <c r="E29" s="103"/>
      <c r="F29" s="103"/>
      <c r="G29" s="103"/>
      <c r="H29" s="103"/>
      <c r="I29" s="103"/>
      <c r="J29" s="103"/>
      <c r="K29" s="103"/>
      <c r="L29" s="103"/>
    </row>
    <row r="30" spans="2:14" ht="14.5" customHeight="1" x14ac:dyDescent="0.35">
      <c r="B30" s="480" t="s">
        <v>1334</v>
      </c>
      <c r="C30" s="480"/>
      <c r="D30" s="99" cm="1">
        <f t="array" ref="D30">_xlfn.IFS('2. Employee Info'!O19='2. Employee Info'!N20,J30,'2. Employee Info'!O19='2. Employee Info'!N21,K30,'2. Employee Info'!O19='2. Employee Info'!N22,L30)</f>
        <v>1</v>
      </c>
      <c r="J30">
        <f>COUNTA(J25:J29)</f>
        <v>1</v>
      </c>
      <c r="K30">
        <f>COUNTA(K25:K29)</f>
        <v>4</v>
      </c>
      <c r="L30">
        <f>COUNTA(L25:L29)</f>
        <v>4</v>
      </c>
    </row>
    <row r="31" spans="2:14" x14ac:dyDescent="0.35">
      <c r="B31" s="504" t="s">
        <v>49</v>
      </c>
      <c r="C31" s="504"/>
      <c r="D31" s="276" cm="1">
        <f t="array" ref="D31">MIN(6,SUM((((D25:D29)/($D30*3))*5)))</f>
        <v>6</v>
      </c>
      <c r="E31" s="276" cm="1">
        <f t="array" ref="E31">MIN(6,SUM((((E25:E29)/($D30*3))*5)))</f>
        <v>0</v>
      </c>
      <c r="F31" s="276" cm="1">
        <f t="array" ref="F31">MIN(6,SUM((((F25:F29)/($D30*3))*5)))</f>
        <v>0</v>
      </c>
      <c r="G31" s="276" cm="1">
        <f t="array" ref="G31">MIN(6,SUM((((G25:G29)/($D30*3))*5)))</f>
        <v>0</v>
      </c>
      <c r="H31" s="276" cm="1">
        <f t="array" ref="H31">MIN(6,SUM((((H25:H29)/($D30*3))*5)))</f>
        <v>0</v>
      </c>
      <c r="I31" s="276" cm="1">
        <f t="array" ref="I31">MIN(6,SUM((((I25:I29)/($D30*3))*5)))</f>
        <v>0</v>
      </c>
    </row>
    <row r="32" spans="2:14" ht="15" thickBot="1" x14ac:dyDescent="0.4">
      <c r="B32" s="503"/>
      <c r="C32" s="503"/>
      <c r="D32" s="503"/>
      <c r="E32" s="503"/>
      <c r="F32" s="503"/>
      <c r="G32" s="503"/>
      <c r="H32" s="503"/>
      <c r="I32" s="503"/>
    </row>
    <row r="33" spans="2:14" ht="39.5" thickBot="1" x14ac:dyDescent="0.4">
      <c r="B33" s="487" t="s">
        <v>1339</v>
      </c>
      <c r="C33" s="487"/>
      <c r="D33" s="104" t="s">
        <v>1327</v>
      </c>
      <c r="E33" s="368" t="s">
        <v>1345</v>
      </c>
      <c r="F33" s="368" t="s">
        <v>1178</v>
      </c>
      <c r="G33" s="368" t="s">
        <v>1179</v>
      </c>
      <c r="H33" s="368" t="s">
        <v>1180</v>
      </c>
      <c r="I33" s="368" t="s">
        <v>1181</v>
      </c>
      <c r="J33" s="104" t="s">
        <v>1328</v>
      </c>
      <c r="K33" s="104" t="s">
        <v>1329</v>
      </c>
      <c r="L33" s="104" t="s">
        <v>1330</v>
      </c>
    </row>
    <row r="34" spans="2:14" ht="48" customHeight="1" thickBot="1" x14ac:dyDescent="0.4">
      <c r="B34" s="508" t="s">
        <v>1697</v>
      </c>
      <c r="C34" s="508"/>
      <c r="D34" s="381">
        <v>3</v>
      </c>
      <c r="E34" s="118"/>
      <c r="F34" s="118"/>
      <c r="G34" s="118"/>
      <c r="H34" s="118"/>
      <c r="I34" s="118"/>
      <c r="J34" s="243" t="s">
        <v>1332</v>
      </c>
      <c r="K34" s="243" t="s">
        <v>1332</v>
      </c>
      <c r="L34" s="243" t="s">
        <v>1332</v>
      </c>
    </row>
    <row r="35" spans="2:14" ht="42" customHeight="1" x14ac:dyDescent="0.35">
      <c r="B35" s="516" t="s">
        <v>1698</v>
      </c>
      <c r="C35" s="516"/>
      <c r="D35" s="102">
        <v>3</v>
      </c>
      <c r="E35" s="103"/>
      <c r="F35" s="103"/>
      <c r="G35" s="103"/>
      <c r="H35" s="103"/>
      <c r="I35" s="103"/>
      <c r="J35" s="103"/>
      <c r="K35" s="246" t="s">
        <v>1332</v>
      </c>
      <c r="L35" s="246" t="s">
        <v>1332</v>
      </c>
    </row>
    <row r="36" spans="2:14" ht="14.5" customHeight="1" x14ac:dyDescent="0.35">
      <c r="B36" s="480" t="s">
        <v>1334</v>
      </c>
      <c r="C36" s="480"/>
      <c r="D36" s="99" cm="1">
        <f t="array" ref="D36">_xlfn.IFS('2. Employee Info'!O19='2. Employee Info'!N20,J36,'2. Employee Info'!O19='2. Employee Info'!N21,K36,'2. Employee Info'!O19='2. Employee Info'!N22,L36)</f>
        <v>1</v>
      </c>
      <c r="J36">
        <f>COUNTA(J34:J35)</f>
        <v>1</v>
      </c>
      <c r="K36">
        <f t="shared" ref="K36:L36" si="2">COUNTA(K34:K35)</f>
        <v>2</v>
      </c>
      <c r="L36">
        <f t="shared" si="2"/>
        <v>2</v>
      </c>
    </row>
    <row r="37" spans="2:14" x14ac:dyDescent="0.35">
      <c r="B37" s="504" t="s">
        <v>49</v>
      </c>
      <c r="C37" s="504"/>
      <c r="D37" s="275" cm="1">
        <f t="array" ref="D37">MIN(6,SUM((((D34:D35)/($D36*3))*5)))</f>
        <v>6</v>
      </c>
      <c r="E37" s="275" cm="1">
        <f t="array" ref="E37">MIN(6,SUM((((E34:E35)/($D36*3))*5)))</f>
        <v>0</v>
      </c>
      <c r="F37" s="275" cm="1">
        <f t="array" ref="F37">MIN(6,SUM((((F34:F35)/($D36*3))*5)))</f>
        <v>0</v>
      </c>
      <c r="G37" s="275" cm="1">
        <f t="array" ref="G37">MIN(6,SUM((((G34:G35)/($D36*3))*5)))</f>
        <v>0</v>
      </c>
      <c r="H37" s="275" cm="1">
        <f t="array" ref="H37">MIN(6,SUM((((H34:H35)/($D36*3))*5)))</f>
        <v>0</v>
      </c>
      <c r="I37" s="275" cm="1">
        <f t="array" ref="I37">MIN(6,SUM((((I34:I35)/($D36*3))*5)))</f>
        <v>0</v>
      </c>
    </row>
    <row r="38" spans="2:14" ht="15" thickBot="1" x14ac:dyDescent="0.4">
      <c r="B38" s="503"/>
      <c r="C38" s="503"/>
      <c r="D38" s="503"/>
      <c r="E38" s="503"/>
      <c r="F38" s="503"/>
      <c r="G38" s="503"/>
      <c r="H38" s="503"/>
      <c r="I38" s="503"/>
    </row>
    <row r="39" spans="2:14" ht="39.5" thickBot="1" x14ac:dyDescent="0.4">
      <c r="B39" s="487" t="s">
        <v>1340</v>
      </c>
      <c r="C39" s="487"/>
      <c r="D39" s="104" t="s">
        <v>1327</v>
      </c>
      <c r="E39" s="368" t="s">
        <v>1345</v>
      </c>
      <c r="F39" s="368" t="s">
        <v>1178</v>
      </c>
      <c r="G39" s="368" t="s">
        <v>1179</v>
      </c>
      <c r="H39" s="368" t="s">
        <v>1180</v>
      </c>
      <c r="I39" s="368" t="s">
        <v>1181</v>
      </c>
      <c r="J39" s="104" t="s">
        <v>1328</v>
      </c>
      <c r="K39" s="104" t="s">
        <v>1329</v>
      </c>
      <c r="L39" s="104" t="s">
        <v>1330</v>
      </c>
    </row>
    <row r="40" spans="2:14" ht="48.65" customHeight="1" x14ac:dyDescent="0.35">
      <c r="B40" s="480" t="s">
        <v>1699</v>
      </c>
      <c r="C40" s="480"/>
      <c r="D40" s="394">
        <v>1</v>
      </c>
      <c r="J40" s="243" t="s">
        <v>1332</v>
      </c>
      <c r="K40" s="243" t="s">
        <v>1332</v>
      </c>
      <c r="L40" s="243" t="s">
        <v>1332</v>
      </c>
      <c r="M40" s="515"/>
      <c r="N40" s="515"/>
    </row>
    <row r="41" spans="2:14" ht="48.65" customHeight="1" x14ac:dyDescent="0.35">
      <c r="B41" s="480" t="s">
        <v>1511</v>
      </c>
      <c r="C41" s="480"/>
      <c r="D41" s="394">
        <v>3</v>
      </c>
      <c r="J41" s="243" t="s">
        <v>1332</v>
      </c>
      <c r="K41" s="243" t="s">
        <v>1332</v>
      </c>
      <c r="L41" s="243" t="s">
        <v>1332</v>
      </c>
      <c r="M41" s="515"/>
      <c r="N41" s="515"/>
    </row>
    <row r="42" spans="2:14" ht="48.65" customHeight="1" x14ac:dyDescent="0.35">
      <c r="B42" s="480" t="s">
        <v>1700</v>
      </c>
      <c r="C42" s="480"/>
      <c r="D42" s="394">
        <v>3</v>
      </c>
      <c r="J42" s="243"/>
      <c r="K42" s="243" t="s">
        <v>1332</v>
      </c>
      <c r="L42" s="243" t="s">
        <v>1332</v>
      </c>
      <c r="M42" s="515"/>
      <c r="N42" s="515"/>
    </row>
    <row r="43" spans="2:14" ht="45.65" customHeight="1" x14ac:dyDescent="0.35">
      <c r="B43" s="513" t="s">
        <v>1701</v>
      </c>
      <c r="C43" s="513"/>
      <c r="D43" s="438">
        <v>2</v>
      </c>
      <c r="E43" s="103"/>
      <c r="F43" s="103"/>
      <c r="G43" s="103"/>
      <c r="H43" s="103"/>
      <c r="I43" s="103"/>
      <c r="J43" s="103"/>
      <c r="K43" s="103"/>
      <c r="L43" s="103"/>
    </row>
    <row r="44" spans="2:14" ht="14.5" customHeight="1" x14ac:dyDescent="0.35">
      <c r="B44" s="480" t="s">
        <v>1334</v>
      </c>
      <c r="C44" s="480"/>
      <c r="D44" s="99" cm="1">
        <f t="array" ref="D44">_xlfn.IFS('2. Employee Info'!O19='2. Employee Info'!N20,J44,'2. Employee Info'!O19='2. Employee Info'!N21,K44,'2. Employee Info'!O19='2. Employee Info'!N22,L44)</f>
        <v>2</v>
      </c>
      <c r="J44">
        <f>COUNTA(J40:J43)</f>
        <v>2</v>
      </c>
      <c r="K44">
        <f t="shared" ref="K44:L44" si="3">COUNTA(K40:K43)</f>
        <v>3</v>
      </c>
      <c r="L44">
        <f t="shared" si="3"/>
        <v>3</v>
      </c>
    </row>
    <row r="45" spans="2:14" x14ac:dyDescent="0.35">
      <c r="B45" s="504" t="s">
        <v>49</v>
      </c>
      <c r="C45" s="504"/>
      <c r="D45" s="275" cm="1">
        <f t="array" ref="D45">MIN(6,SUM((((D40:D43)/($D44*3))*5)))</f>
        <v>6</v>
      </c>
      <c r="E45" s="275" cm="1">
        <f t="array" ref="E45">MIN(6,SUM((((E40:E43)/($D44*3))*5)))</f>
        <v>0</v>
      </c>
      <c r="F45" s="275" cm="1">
        <f t="array" ref="F45">MIN(6,SUM((((F40:F43)/($D44*3))*5)))</f>
        <v>0</v>
      </c>
      <c r="G45" s="275" cm="1">
        <f t="array" ref="G45">MIN(6,SUM((((G40:G43)/($D44*3))*5)))</f>
        <v>0</v>
      </c>
      <c r="H45" s="275" cm="1">
        <f t="array" ref="H45">MIN(6,SUM((((H40:H43)/($D44*3))*5)))</f>
        <v>0</v>
      </c>
      <c r="I45" s="275" cm="1">
        <f t="array" ref="I45">MIN(6,SUM((((I40:I43)/($D44*3))*5)))</f>
        <v>0</v>
      </c>
    </row>
    <row r="46" spans="2:14" ht="15" thickBot="1" x14ac:dyDescent="0.4">
      <c r="B46" s="514"/>
      <c r="C46" s="514"/>
      <c r="D46" s="514"/>
      <c r="E46" s="514"/>
      <c r="F46" s="514"/>
      <c r="G46" s="514"/>
      <c r="H46" s="514"/>
      <c r="I46" s="514"/>
    </row>
    <row r="47" spans="2:14" ht="15" thickBot="1" x14ac:dyDescent="0.4">
      <c r="B47" s="511" t="s">
        <v>1341</v>
      </c>
      <c r="C47" s="512"/>
      <c r="D47" s="395">
        <f>AVERAGE(D45,D37,D31,D22,D16)</f>
        <v>5.8</v>
      </c>
      <c r="E47" s="108"/>
      <c r="F47" s="108"/>
      <c r="G47" s="108"/>
      <c r="H47" s="108"/>
      <c r="I47" s="109"/>
    </row>
    <row r="49" spans="2:3" x14ac:dyDescent="0.35">
      <c r="B49" s="66"/>
    </row>
    <row r="50" spans="2:3" x14ac:dyDescent="0.35">
      <c r="B50" s="66"/>
    </row>
    <row r="51" spans="2:3" x14ac:dyDescent="0.35">
      <c r="B51" s="45"/>
      <c r="C51" s="66"/>
    </row>
    <row r="52" spans="2:3" x14ac:dyDescent="0.35">
      <c r="B52" s="129"/>
      <c r="C52" s="66"/>
    </row>
    <row r="53" spans="2:3" x14ac:dyDescent="0.35">
      <c r="B53" s="66"/>
      <c r="C53" s="66"/>
    </row>
    <row r="54" spans="2:3" x14ac:dyDescent="0.35">
      <c r="B54" s="66"/>
      <c r="C54" s="66"/>
    </row>
    <row r="55" spans="2:3" x14ac:dyDescent="0.35">
      <c r="B55" s="66"/>
      <c r="C55" s="66"/>
    </row>
    <row r="56" spans="2:3" x14ac:dyDescent="0.35">
      <c r="B56" s="66"/>
      <c r="C56" s="66"/>
    </row>
  </sheetData>
  <mergeCells count="45">
    <mergeCell ref="B22:C22"/>
    <mergeCell ref="B26:C26"/>
    <mergeCell ref="B25:C25"/>
    <mergeCell ref="B32:I32"/>
    <mergeCell ref="B31:C31"/>
    <mergeCell ref="B30:C30"/>
    <mergeCell ref="B36:C36"/>
    <mergeCell ref="B27:C27"/>
    <mergeCell ref="B29:C29"/>
    <mergeCell ref="B28:C28"/>
    <mergeCell ref="B33:C33"/>
    <mergeCell ref="B34:C34"/>
    <mergeCell ref="B35:C35"/>
    <mergeCell ref="B10:L10"/>
    <mergeCell ref="B14:C14"/>
    <mergeCell ref="C7:D7"/>
    <mergeCell ref="B47:C47"/>
    <mergeCell ref="B37:C37"/>
    <mergeCell ref="B39:C39"/>
    <mergeCell ref="B43:C43"/>
    <mergeCell ref="B40:C40"/>
    <mergeCell ref="B41:C41"/>
    <mergeCell ref="B38:I38"/>
    <mergeCell ref="B46:I46"/>
    <mergeCell ref="B42:C42"/>
    <mergeCell ref="B45:C45"/>
    <mergeCell ref="B44:C44"/>
    <mergeCell ref="B15:C15"/>
    <mergeCell ref="B21:C21"/>
    <mergeCell ref="M40:N40"/>
    <mergeCell ref="M41:N41"/>
    <mergeCell ref="M42:N42"/>
    <mergeCell ref="M19:N19"/>
    <mergeCell ref="B3:L3"/>
    <mergeCell ref="B9:L9"/>
    <mergeCell ref="B24:C24"/>
    <mergeCell ref="B17:I17"/>
    <mergeCell ref="B23:I23"/>
    <mergeCell ref="B13:C13"/>
    <mergeCell ref="B11:C11"/>
    <mergeCell ref="B12:C12"/>
    <mergeCell ref="B16:C16"/>
    <mergeCell ref="B18:C18"/>
    <mergeCell ref="B20:C20"/>
    <mergeCell ref="B19:C19"/>
  </mergeCells>
  <phoneticPr fontId="129" type="noConversion"/>
  <pageMargins left="0.25" right="0.25" top="0.75" bottom="0.75" header="0.3" footer="0.3"/>
  <pageSetup paperSize="9" scale="48"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N56"/>
  <sheetViews>
    <sheetView topLeftCell="A36" zoomScaleNormal="100" workbookViewId="0">
      <selection activeCell="G48" sqref="G48"/>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4" ht="18.5" x14ac:dyDescent="0.45">
      <c r="A2" s="185">
        <v>23</v>
      </c>
      <c r="B2" s="182" t="s">
        <v>82</v>
      </c>
      <c r="C2" s="182"/>
      <c r="D2" s="181"/>
      <c r="E2" s="181"/>
      <c r="F2" s="181"/>
      <c r="G2" s="181"/>
      <c r="H2" s="181"/>
      <c r="I2" s="181"/>
      <c r="J2" s="181"/>
      <c r="K2" s="181"/>
      <c r="L2" s="181"/>
    </row>
    <row r="3" spans="1:14" ht="29.9" customHeight="1" x14ac:dyDescent="0.35">
      <c r="B3" s="479" t="s">
        <v>1319</v>
      </c>
      <c r="C3" s="479"/>
      <c r="D3" s="479"/>
      <c r="E3" s="479"/>
      <c r="F3" s="479"/>
      <c r="G3" s="479"/>
      <c r="H3" s="479"/>
      <c r="I3" s="479"/>
      <c r="J3" s="479"/>
      <c r="K3" s="479"/>
      <c r="L3" s="479"/>
    </row>
    <row r="4" spans="1:14" x14ac:dyDescent="0.35">
      <c r="B4" s="284" t="s">
        <v>1320</v>
      </c>
      <c r="C4" s="284" t="s">
        <v>1321</v>
      </c>
      <c r="D4" s="235"/>
      <c r="E4" s="235"/>
      <c r="F4" s="235"/>
      <c r="G4" s="235"/>
      <c r="H4" s="235"/>
      <c r="I4" s="235"/>
      <c r="J4" s="235"/>
      <c r="K4" s="235"/>
      <c r="L4" s="235"/>
    </row>
    <row r="5" spans="1:14" x14ac:dyDescent="0.35">
      <c r="B5" s="283">
        <v>0</v>
      </c>
      <c r="C5" s="281" t="s">
        <v>1190</v>
      </c>
      <c r="D5" s="235"/>
      <c r="E5" s="235"/>
      <c r="F5" s="235"/>
      <c r="G5" s="235"/>
      <c r="H5" s="235"/>
      <c r="I5" s="235"/>
      <c r="J5" s="235"/>
      <c r="K5" s="235"/>
      <c r="L5" s="235"/>
    </row>
    <row r="6" spans="1:14" x14ac:dyDescent="0.35">
      <c r="B6" s="283">
        <v>1</v>
      </c>
      <c r="C6" s="281" t="s">
        <v>1322</v>
      </c>
      <c r="D6" s="235"/>
      <c r="E6" s="235"/>
      <c r="F6" s="235"/>
      <c r="G6" s="235"/>
      <c r="H6" s="235"/>
      <c r="I6" s="235"/>
      <c r="J6" s="235"/>
      <c r="K6" s="235"/>
      <c r="L6" s="235"/>
    </row>
    <row r="7" spans="1:14" x14ac:dyDescent="0.35">
      <c r="B7" s="283">
        <v>2</v>
      </c>
      <c r="C7" s="510" t="s">
        <v>1323</v>
      </c>
      <c r="D7" s="510"/>
      <c r="E7" s="235"/>
      <c r="F7" s="235"/>
      <c r="G7" s="235"/>
      <c r="H7" s="235"/>
      <c r="I7" s="235"/>
      <c r="J7" s="235"/>
      <c r="K7" s="235"/>
      <c r="L7" s="235"/>
    </row>
    <row r="8" spans="1:14" x14ac:dyDescent="0.35">
      <c r="B8" s="283">
        <v>3</v>
      </c>
      <c r="C8" s="281" t="s">
        <v>1324</v>
      </c>
      <c r="D8" s="235"/>
      <c r="E8" s="235"/>
      <c r="F8" s="235"/>
      <c r="G8" s="235"/>
      <c r="H8" s="235"/>
      <c r="I8" s="235"/>
      <c r="J8" s="235"/>
      <c r="K8" s="235"/>
      <c r="L8" s="235"/>
    </row>
    <row r="9" spans="1:14" x14ac:dyDescent="0.35">
      <c r="B9" s="509"/>
      <c r="C9" s="509"/>
      <c r="D9" s="509"/>
      <c r="E9" s="509"/>
      <c r="F9" s="509"/>
      <c r="G9" s="509"/>
      <c r="H9" s="509"/>
      <c r="I9" s="509"/>
      <c r="J9" s="509"/>
      <c r="K9" s="509"/>
      <c r="L9" s="509"/>
    </row>
    <row r="10" spans="1:14" ht="34.5" customHeight="1" thickBot="1" x14ac:dyDescent="0.4">
      <c r="B10" s="479" t="s">
        <v>1537</v>
      </c>
      <c r="C10" s="479"/>
      <c r="D10" s="479"/>
      <c r="E10" s="479"/>
      <c r="F10" s="479"/>
      <c r="G10" s="479"/>
      <c r="H10" s="479"/>
      <c r="I10" s="479"/>
      <c r="J10" s="479"/>
      <c r="K10" s="479"/>
      <c r="L10" s="479"/>
    </row>
    <row r="11" spans="1:14"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4" ht="26.15" customHeight="1" thickBot="1" x14ac:dyDescent="0.4">
      <c r="B12" s="515" t="s">
        <v>1538</v>
      </c>
      <c r="C12" s="515"/>
      <c r="D12" s="99">
        <v>3</v>
      </c>
      <c r="J12" s="243" t="s">
        <v>1332</v>
      </c>
      <c r="K12" s="243" t="s">
        <v>1332</v>
      </c>
      <c r="L12" s="243" t="s">
        <v>1332</v>
      </c>
      <c r="M12" s="508"/>
      <c r="N12" s="508"/>
    </row>
    <row r="13" spans="1:14" ht="37.5" customHeight="1" thickBot="1" x14ac:dyDescent="0.4">
      <c r="B13" s="508" t="s">
        <v>1539</v>
      </c>
      <c r="C13" s="508"/>
      <c r="D13" s="99">
        <v>3</v>
      </c>
      <c r="K13" s="243" t="s">
        <v>1332</v>
      </c>
      <c r="L13" s="243" t="s">
        <v>1332</v>
      </c>
    </row>
    <row r="14" spans="1:14" ht="44.15" customHeight="1" x14ac:dyDescent="0.35">
      <c r="B14" s="516" t="s">
        <v>1540</v>
      </c>
      <c r="C14" s="516"/>
      <c r="D14" s="102">
        <v>2</v>
      </c>
      <c r="E14" s="103"/>
      <c r="F14" s="103"/>
      <c r="G14" s="103"/>
      <c r="H14" s="103"/>
      <c r="I14" s="103"/>
      <c r="J14" s="103"/>
      <c r="K14" s="103"/>
      <c r="L14" s="103"/>
    </row>
    <row r="15" spans="1:14" ht="14.5" customHeight="1" x14ac:dyDescent="0.35">
      <c r="B15" s="480" t="s">
        <v>1334</v>
      </c>
      <c r="C15" s="480"/>
      <c r="D15" s="391" cm="1">
        <f t="array" ref="D15">_xlfn.IFS('2. Employee Info'!O19='2. Employee Info'!N20,J15,'2. Employee Info'!O19='2. Employee Info'!N21,K15,'2. Employee Info'!O19='2. Employee Info'!N22,L15)</f>
        <v>1</v>
      </c>
      <c r="J15">
        <f>COUNTA(J12:J14)</f>
        <v>1</v>
      </c>
      <c r="K15">
        <f t="shared" ref="K15:L15" si="0">COUNTA(K12:K14)</f>
        <v>2</v>
      </c>
      <c r="L15">
        <f t="shared" si="0"/>
        <v>2</v>
      </c>
    </row>
    <row r="16" spans="1:14" x14ac:dyDescent="0.35">
      <c r="B16" s="504" t="s">
        <v>49</v>
      </c>
      <c r="C16" s="504"/>
      <c r="D16" s="276" cm="1">
        <f t="array" ref="D16">MIN(6,SUM((((D12:D14)/($D15*3))*5)))</f>
        <v>6</v>
      </c>
      <c r="E16" s="276" cm="1">
        <f t="array" ref="E16">MIN(6,SUM((((E12:E14)/($D15*3))*5)))</f>
        <v>0</v>
      </c>
      <c r="F16" s="276" cm="1">
        <f t="array" ref="F16">MIN(6,SUM((((F12:F14)/($D15*3))*5)))</f>
        <v>0</v>
      </c>
      <c r="G16" s="276" cm="1">
        <f t="array" ref="G16">MIN(6,SUM((((G12:G14)/($D15*3))*5)))</f>
        <v>0</v>
      </c>
      <c r="H16" s="276" cm="1">
        <f t="array" ref="H16">MIN(6,SUM((((H12:H14)/($D15*3))*5)))</f>
        <v>0</v>
      </c>
      <c r="I16" s="276" cm="1">
        <f t="array" ref="I16">MIN(6,SUM((((I12:I14)/($D15*3))*5)))</f>
        <v>0</v>
      </c>
    </row>
    <row r="17" spans="2:12" ht="15" thickBot="1" x14ac:dyDescent="0.4">
      <c r="B17" s="503"/>
      <c r="C17" s="503"/>
      <c r="D17" s="503"/>
      <c r="E17" s="503"/>
      <c r="F17" s="503"/>
      <c r="G17" s="503"/>
      <c r="H17" s="503"/>
      <c r="I17" s="503"/>
    </row>
    <row r="18" spans="2:12" ht="39.5" thickBot="1" x14ac:dyDescent="0.4">
      <c r="B18" s="487" t="s">
        <v>1335</v>
      </c>
      <c r="C18" s="487"/>
      <c r="D18" s="104" t="s">
        <v>1327</v>
      </c>
      <c r="E18" s="368" t="s">
        <v>1345</v>
      </c>
      <c r="F18" s="368" t="s">
        <v>1178</v>
      </c>
      <c r="G18" s="368" t="s">
        <v>1179</v>
      </c>
      <c r="H18" s="368" t="s">
        <v>1180</v>
      </c>
      <c r="I18" s="368" t="s">
        <v>1181</v>
      </c>
      <c r="J18" s="104" t="s">
        <v>1328</v>
      </c>
      <c r="K18" s="104" t="s">
        <v>1329</v>
      </c>
      <c r="L18" s="104" t="s">
        <v>1330</v>
      </c>
    </row>
    <row r="19" spans="2:12" ht="48.65" customHeight="1" x14ac:dyDescent="0.35">
      <c r="B19" s="515" t="s">
        <v>1541</v>
      </c>
      <c r="C19" s="515"/>
      <c r="D19" s="99">
        <v>3</v>
      </c>
      <c r="J19" s="243" t="s">
        <v>1332</v>
      </c>
      <c r="K19" s="243" t="s">
        <v>1332</v>
      </c>
      <c r="L19" s="243" t="s">
        <v>1332</v>
      </c>
    </row>
    <row r="20" spans="2:12" ht="38.15" customHeight="1" x14ac:dyDescent="0.35">
      <c r="B20" s="515" t="s">
        <v>1542</v>
      </c>
      <c r="C20" s="515"/>
      <c r="D20" s="99">
        <v>3</v>
      </c>
      <c r="J20" s="243" t="s">
        <v>1332</v>
      </c>
      <c r="K20" s="243" t="s">
        <v>1332</v>
      </c>
      <c r="L20" s="243" t="s">
        <v>1332</v>
      </c>
    </row>
    <row r="21" spans="2:12" ht="41.9" customHeight="1" x14ac:dyDescent="0.35">
      <c r="B21" s="515" t="s">
        <v>1543</v>
      </c>
      <c r="C21" s="515"/>
      <c r="D21" s="99">
        <v>2</v>
      </c>
      <c r="K21" s="243" t="s">
        <v>1332</v>
      </c>
      <c r="L21" s="243" t="s">
        <v>1332</v>
      </c>
    </row>
    <row r="22" spans="2:12" ht="39" customHeight="1" x14ac:dyDescent="0.35">
      <c r="B22" s="516" t="s">
        <v>1544</v>
      </c>
      <c r="C22" s="516"/>
      <c r="D22" s="102">
        <v>3</v>
      </c>
      <c r="E22" s="103"/>
      <c r="F22" s="103"/>
      <c r="G22" s="103"/>
      <c r="H22" s="103"/>
      <c r="I22" s="103"/>
      <c r="J22" s="103"/>
      <c r="K22" s="103"/>
      <c r="L22" s="246" t="s">
        <v>1332</v>
      </c>
    </row>
    <row r="23" spans="2:12" ht="14.5" customHeight="1" x14ac:dyDescent="0.35">
      <c r="B23" s="480" t="s">
        <v>1334</v>
      </c>
      <c r="C23" s="480"/>
      <c r="D23" s="99" cm="1">
        <f t="array" ref="D23">_xlfn.IFS('2. Employee Info'!O19='2. Employee Info'!N20,J23,'2. Employee Info'!O19='2. Employee Info'!N21,K23,'2. Employee Info'!O19='2. Employee Info'!N22,L23)</f>
        <v>2</v>
      </c>
      <c r="J23">
        <f>COUNTA(J19:J22)</f>
        <v>2</v>
      </c>
      <c r="K23">
        <f t="shared" ref="K23:L23" si="1">COUNTA(K19:K22)</f>
        <v>3</v>
      </c>
      <c r="L23">
        <f t="shared" si="1"/>
        <v>4</v>
      </c>
    </row>
    <row r="24" spans="2:12" x14ac:dyDescent="0.35">
      <c r="B24" s="504" t="s">
        <v>49</v>
      </c>
      <c r="C24" s="504"/>
      <c r="D24" s="275" cm="1">
        <f t="array" ref="D24">MIN(6,SUM((((D19:D22)/($D23*3))*5)))</f>
        <v>6</v>
      </c>
      <c r="E24" s="275" cm="1">
        <f t="array" ref="E24">MIN(6,SUM((((E19:E22)/($D23*3))*5)))</f>
        <v>0</v>
      </c>
      <c r="F24" s="275" cm="1">
        <f t="array" ref="F24">MIN(6,SUM((((F19:F22)/($D23*3))*5)))</f>
        <v>0</v>
      </c>
      <c r="G24" s="275" cm="1">
        <f t="array" ref="G24">MIN(6,SUM((((G19:G22)/($D23*3))*5)))</f>
        <v>0</v>
      </c>
      <c r="H24" s="275" cm="1">
        <f t="array" ref="H24">MIN(6,SUM((((H19:H22)/($D23*3))*5)))</f>
        <v>0</v>
      </c>
      <c r="I24" s="275" cm="1">
        <f t="array" ref="I24">MIN(6,SUM((((I19:I22)/($D23*3))*5)))</f>
        <v>0</v>
      </c>
    </row>
    <row r="25" spans="2:12" ht="15" thickBot="1" x14ac:dyDescent="0.4">
      <c r="B25" s="477"/>
      <c r="C25" s="477"/>
      <c r="D25" s="477"/>
      <c r="E25" s="477"/>
      <c r="F25" s="477"/>
      <c r="G25" s="477"/>
      <c r="H25" s="477"/>
      <c r="I25" s="477"/>
    </row>
    <row r="26" spans="2:12" ht="39.5" thickBot="1" x14ac:dyDescent="0.4">
      <c r="B26" s="487" t="s">
        <v>1338</v>
      </c>
      <c r="C26" s="487"/>
      <c r="D26" s="104" t="s">
        <v>1327</v>
      </c>
      <c r="E26" s="368" t="s">
        <v>1345</v>
      </c>
      <c r="F26" s="368" t="s">
        <v>1178</v>
      </c>
      <c r="G26" s="368" t="s">
        <v>1179</v>
      </c>
      <c r="H26" s="368" t="s">
        <v>1180</v>
      </c>
      <c r="I26" s="368" t="s">
        <v>1181</v>
      </c>
      <c r="J26" s="104" t="s">
        <v>1328</v>
      </c>
      <c r="K26" s="104" t="s">
        <v>1329</v>
      </c>
      <c r="L26" s="104" t="s">
        <v>1330</v>
      </c>
    </row>
    <row r="27" spans="2:12" ht="38.25" customHeight="1" x14ac:dyDescent="0.35">
      <c r="B27" s="515" t="s">
        <v>1717</v>
      </c>
      <c r="C27" s="515"/>
      <c r="D27" s="99">
        <v>1</v>
      </c>
      <c r="J27" s="243" t="s">
        <v>1332</v>
      </c>
      <c r="K27" s="243" t="s">
        <v>1332</v>
      </c>
      <c r="L27" s="243" t="s">
        <v>1332</v>
      </c>
    </row>
    <row r="28" spans="2:12" ht="41.15" customHeight="1" x14ac:dyDescent="0.35">
      <c r="B28" s="515" t="s">
        <v>1718</v>
      </c>
      <c r="C28" s="515"/>
      <c r="D28" s="99">
        <v>3</v>
      </c>
      <c r="K28" s="243" t="s">
        <v>1332</v>
      </c>
      <c r="L28" s="243" t="s">
        <v>1332</v>
      </c>
    </row>
    <row r="29" spans="2:12" ht="43.4" customHeight="1" x14ac:dyDescent="0.35">
      <c r="B29" s="516" t="s">
        <v>1719</v>
      </c>
      <c r="C29" s="516"/>
      <c r="D29" s="102">
        <v>1</v>
      </c>
      <c r="E29" s="103"/>
      <c r="F29" s="103"/>
      <c r="G29" s="103"/>
      <c r="H29" s="103"/>
      <c r="I29" s="103"/>
      <c r="J29" s="103"/>
      <c r="K29" s="246" t="s">
        <v>1332</v>
      </c>
      <c r="L29" s="246" t="s">
        <v>1332</v>
      </c>
    </row>
    <row r="30" spans="2:12" ht="14.5" customHeight="1" x14ac:dyDescent="0.35">
      <c r="B30" s="480" t="s">
        <v>1334</v>
      </c>
      <c r="C30" s="480"/>
      <c r="D30" s="99" cm="1">
        <f t="array" ref="D30">_xlfn.IFS('2. Employee Info'!O19='2. Employee Info'!N20,J30,'2. Employee Info'!O19='2. Employee Info'!N21,K30,'2. Employee Info'!O19='2. Employee Info'!N22,L30)</f>
        <v>1</v>
      </c>
      <c r="J30">
        <f>COUNTA(J27:J29)</f>
        <v>1</v>
      </c>
      <c r="K30">
        <f>COUNTA(K27:K29)</f>
        <v>3</v>
      </c>
      <c r="L30">
        <f>COUNTA(L27:L29)</f>
        <v>3</v>
      </c>
    </row>
    <row r="31" spans="2:12" x14ac:dyDescent="0.35">
      <c r="B31" s="504" t="s">
        <v>49</v>
      </c>
      <c r="C31" s="504"/>
      <c r="D31" s="276" cm="1">
        <f t="array" ref="D31">MIN(6,SUM((((D27:D29)/($D30*3))*5)))</f>
        <v>6</v>
      </c>
      <c r="E31" s="276" cm="1">
        <f t="array" ref="E31">MIN(6,SUM((((E27:E29)/($D30*3))*5)))</f>
        <v>0</v>
      </c>
      <c r="F31" s="276" cm="1">
        <f t="array" ref="F31">MIN(6,SUM((((F27:F29)/($D30*3))*5)))</f>
        <v>0</v>
      </c>
      <c r="G31" s="276" cm="1">
        <f t="array" ref="G31">MIN(6,SUM((((G27:G29)/($D30*3))*5)))</f>
        <v>0</v>
      </c>
      <c r="H31" s="276" cm="1">
        <f t="array" ref="H31">MIN(6,SUM((((H27:H29)/($D30*3))*5)))</f>
        <v>0</v>
      </c>
      <c r="I31" s="276" cm="1">
        <f t="array" ref="I31">MIN(6,SUM((((I27:I29)/($D30*3))*5)))</f>
        <v>0</v>
      </c>
    </row>
    <row r="32" spans="2:12" ht="15" thickBot="1" x14ac:dyDescent="0.4">
      <c r="B32" s="503"/>
      <c r="C32" s="503"/>
      <c r="D32" s="503"/>
      <c r="E32" s="503"/>
      <c r="F32" s="503"/>
      <c r="G32" s="503"/>
      <c r="H32" s="503"/>
      <c r="I32" s="503"/>
    </row>
    <row r="33" spans="2:14" ht="39.5" thickBot="1" x14ac:dyDescent="0.4">
      <c r="B33" s="487" t="s">
        <v>1339</v>
      </c>
      <c r="C33" s="487"/>
      <c r="D33" s="104" t="s">
        <v>1327</v>
      </c>
      <c r="E33" s="368" t="s">
        <v>1345</v>
      </c>
      <c r="F33" s="368" t="s">
        <v>1178</v>
      </c>
      <c r="G33" s="368" t="s">
        <v>1179</v>
      </c>
      <c r="H33" s="368" t="s">
        <v>1180</v>
      </c>
      <c r="I33" s="368" t="s">
        <v>1181</v>
      </c>
      <c r="J33" s="104" t="s">
        <v>1328</v>
      </c>
      <c r="K33" s="104" t="s">
        <v>1329</v>
      </c>
      <c r="L33" s="104" t="s">
        <v>1330</v>
      </c>
    </row>
    <row r="34" spans="2:14" ht="34.4" customHeight="1" thickBot="1" x14ac:dyDescent="0.4">
      <c r="B34" s="507" t="s">
        <v>1720</v>
      </c>
      <c r="C34" s="507"/>
      <c r="D34" s="381">
        <v>1</v>
      </c>
      <c r="E34" s="118"/>
      <c r="F34" s="118"/>
      <c r="G34" s="118"/>
      <c r="H34" s="118"/>
      <c r="I34" s="118"/>
      <c r="J34" s="243" t="s">
        <v>1332</v>
      </c>
      <c r="K34" s="243" t="s">
        <v>1332</v>
      </c>
      <c r="L34" s="243" t="s">
        <v>1332</v>
      </c>
    </row>
    <row r="35" spans="2:14" ht="34.5" customHeight="1" x14ac:dyDescent="0.35">
      <c r="B35" s="513" t="s">
        <v>1721</v>
      </c>
      <c r="C35" s="513"/>
      <c r="D35" s="383">
        <v>1</v>
      </c>
      <c r="E35" s="103"/>
      <c r="F35" s="103"/>
      <c r="G35" s="103"/>
      <c r="H35" s="103"/>
      <c r="I35" s="103"/>
      <c r="J35" s="103"/>
      <c r="K35" s="103"/>
      <c r="L35" s="103"/>
    </row>
    <row r="36" spans="2:14" ht="14.5" customHeight="1" x14ac:dyDescent="0.35">
      <c r="B36" s="480" t="s">
        <v>1334</v>
      </c>
      <c r="C36" s="480"/>
      <c r="D36" cm="1">
        <f t="array" ref="D36">_xlfn.IFS('2. Employee Info'!O19='2. Employee Info'!N20,J36,'2. Employee Info'!O19='2. Employee Info'!N21,K36,'2. Employee Info'!O19='2. Employee Info'!N22,L36)</f>
        <v>1</v>
      </c>
      <c r="J36">
        <f>COUNTA(J34:J35)</f>
        <v>1</v>
      </c>
      <c r="K36">
        <f t="shared" ref="K36:L36" si="2">COUNTA(K34:K35)</f>
        <v>1</v>
      </c>
      <c r="L36">
        <f t="shared" si="2"/>
        <v>1</v>
      </c>
    </row>
    <row r="37" spans="2:14" x14ac:dyDescent="0.35">
      <c r="B37" s="504" t="s">
        <v>49</v>
      </c>
      <c r="C37" s="504"/>
      <c r="D37" s="275" cm="1">
        <f t="array" ref="D37">MIN(6,SUM((((D34:D35)/($D36*3))*5)))</f>
        <v>3.333333333333333</v>
      </c>
      <c r="E37" s="275" cm="1">
        <f t="array" ref="E37">MIN(6,SUM((((E34:E35)/($D36*3))*5)))</f>
        <v>0</v>
      </c>
      <c r="F37" s="275" cm="1">
        <f t="array" ref="F37">MIN(6,SUM((((F34:F35)/($D36*3))*5)))</f>
        <v>0</v>
      </c>
      <c r="G37" s="275" cm="1">
        <f t="array" ref="G37">MIN(6,SUM((((G34:G35)/($D36*3))*5)))</f>
        <v>0</v>
      </c>
      <c r="H37" s="275" cm="1">
        <f t="array" ref="H37">MIN(6,SUM((((H34:H35)/($D36*3))*5)))</f>
        <v>0</v>
      </c>
      <c r="I37" s="275" cm="1">
        <f t="array" ref="I37">MIN(6,SUM((((I34:I35)/($D36*3))*5)))</f>
        <v>0</v>
      </c>
    </row>
    <row r="38" spans="2:14" ht="15" thickBot="1" x14ac:dyDescent="0.4">
      <c r="B38" s="503"/>
      <c r="C38" s="503"/>
      <c r="D38" s="503"/>
      <c r="E38" s="503"/>
      <c r="F38" s="503"/>
      <c r="G38" s="503"/>
      <c r="H38" s="503"/>
      <c r="I38" s="503"/>
    </row>
    <row r="39" spans="2:14" ht="39.5" thickBot="1" x14ac:dyDescent="0.4">
      <c r="B39" s="487" t="s">
        <v>1340</v>
      </c>
      <c r="C39" s="487"/>
      <c r="D39" s="104" t="s">
        <v>1327</v>
      </c>
      <c r="E39" s="368" t="s">
        <v>1345</v>
      </c>
      <c r="F39" s="368" t="s">
        <v>1178</v>
      </c>
      <c r="G39" s="368" t="s">
        <v>1179</v>
      </c>
      <c r="H39" s="368" t="s">
        <v>1180</v>
      </c>
      <c r="I39" s="368" t="s">
        <v>1181</v>
      </c>
      <c r="J39" s="104" t="s">
        <v>1328</v>
      </c>
      <c r="K39" s="104" t="s">
        <v>1329</v>
      </c>
      <c r="L39" s="104" t="s">
        <v>1330</v>
      </c>
    </row>
    <row r="40" spans="2:14" ht="48" customHeight="1" thickBot="1" x14ac:dyDescent="0.4">
      <c r="B40" s="507" t="s">
        <v>1722</v>
      </c>
      <c r="C40" s="507"/>
      <c r="D40" s="381">
        <v>3</v>
      </c>
      <c r="J40" s="243" t="s">
        <v>1332</v>
      </c>
      <c r="K40" s="243" t="s">
        <v>1332</v>
      </c>
      <c r="L40" s="243" t="s">
        <v>1332</v>
      </c>
      <c r="M40" s="480"/>
      <c r="N40" s="480"/>
    </row>
    <row r="41" spans="2:14" ht="38.9" customHeight="1" x14ac:dyDescent="0.35">
      <c r="B41" s="480" t="s">
        <v>1723</v>
      </c>
      <c r="C41" s="480"/>
      <c r="D41" s="381">
        <v>3</v>
      </c>
      <c r="J41" s="243" t="s">
        <v>1332</v>
      </c>
      <c r="K41" s="243" t="s">
        <v>1332</v>
      </c>
      <c r="L41" s="243" t="s">
        <v>1332</v>
      </c>
    </row>
    <row r="42" spans="2:14" ht="41.15" customHeight="1" x14ac:dyDescent="0.35">
      <c r="B42" s="480" t="s">
        <v>1724</v>
      </c>
      <c r="C42" s="480"/>
      <c r="D42" s="381">
        <v>2</v>
      </c>
      <c r="L42" s="243" t="s">
        <v>1332</v>
      </c>
    </row>
    <row r="43" spans="2:14" ht="40.5" customHeight="1" x14ac:dyDescent="0.35">
      <c r="B43" s="513" t="s">
        <v>1725</v>
      </c>
      <c r="C43" s="513"/>
      <c r="D43" s="383">
        <v>2</v>
      </c>
      <c r="E43" s="103"/>
      <c r="F43" s="103"/>
      <c r="G43" s="103"/>
      <c r="H43" s="103"/>
      <c r="I43" s="103"/>
      <c r="J43" s="103"/>
      <c r="K43" s="103"/>
      <c r="L43" s="103"/>
    </row>
    <row r="44" spans="2:14" ht="14.5" customHeight="1" x14ac:dyDescent="0.35">
      <c r="B44" s="480" t="s">
        <v>1334</v>
      </c>
      <c r="C44" s="480"/>
      <c r="D44" s="99" cm="1">
        <f t="array" ref="D44">_xlfn.IFS('2. Employee Info'!O19='2. Employee Info'!N20,J44,'2. Employee Info'!O19='2. Employee Info'!N21,K44,'2. Employee Info'!O19='2. Employee Info'!N22,L44)</f>
        <v>2</v>
      </c>
      <c r="J44">
        <f>COUNTA(J40:J43)</f>
        <v>2</v>
      </c>
      <c r="K44">
        <f t="shared" ref="K44:L44" si="3">COUNTA(K40:K43)</f>
        <v>2</v>
      </c>
      <c r="L44">
        <f t="shared" si="3"/>
        <v>3</v>
      </c>
    </row>
    <row r="45" spans="2:14" x14ac:dyDescent="0.35">
      <c r="B45" s="504" t="s">
        <v>49</v>
      </c>
      <c r="C45" s="504"/>
      <c r="D45" s="275" cm="1">
        <f t="array" ref="D45">MIN(6,SUM((((D40:D43)/($D44*3))*5)))</f>
        <v>6</v>
      </c>
    </row>
    <row r="46" spans="2:14" ht="15" thickBot="1" x14ac:dyDescent="0.4">
      <c r="B46" s="514"/>
      <c r="C46" s="514"/>
      <c r="D46" s="514"/>
      <c r="E46" s="514"/>
      <c r="F46" s="514"/>
      <c r="G46" s="514"/>
      <c r="H46" s="514"/>
      <c r="I46" s="514"/>
    </row>
    <row r="47" spans="2:14" ht="15" thickBot="1" x14ac:dyDescent="0.4">
      <c r="B47" s="511" t="s">
        <v>1341</v>
      </c>
      <c r="C47" s="512"/>
      <c r="D47" s="395">
        <f>AVERAGE(D45,D37,D31,D24,D16)</f>
        <v>5.4666666666666668</v>
      </c>
      <c r="E47" s="395">
        <f t="shared" ref="E47:I47" si="4">AVERAGE(E45,E37,E31,E24,E16)</f>
        <v>0</v>
      </c>
      <c r="F47" s="395">
        <f t="shared" si="4"/>
        <v>0</v>
      </c>
      <c r="G47" s="395">
        <f t="shared" si="4"/>
        <v>0</v>
      </c>
      <c r="H47" s="395">
        <f t="shared" si="4"/>
        <v>0</v>
      </c>
      <c r="I47" s="395">
        <f t="shared" si="4"/>
        <v>0</v>
      </c>
    </row>
    <row r="49" spans="2:3" x14ac:dyDescent="0.35">
      <c r="B49" s="66"/>
    </row>
    <row r="50" spans="2:3" x14ac:dyDescent="0.35">
      <c r="B50" s="66"/>
    </row>
    <row r="51" spans="2:3" x14ac:dyDescent="0.35">
      <c r="B51" s="45"/>
      <c r="C51" s="66"/>
    </row>
    <row r="52" spans="2:3" x14ac:dyDescent="0.35">
      <c r="B52" s="129"/>
      <c r="C52" s="66"/>
    </row>
    <row r="53" spans="2:3" x14ac:dyDescent="0.35">
      <c r="B53" s="66"/>
      <c r="C53" s="66"/>
    </row>
    <row r="54" spans="2:3" x14ac:dyDescent="0.35">
      <c r="B54" s="66"/>
      <c r="C54" s="66"/>
    </row>
    <row r="55" spans="2:3" x14ac:dyDescent="0.35">
      <c r="B55" s="66"/>
      <c r="C55" s="66"/>
    </row>
    <row r="56" spans="2:3" x14ac:dyDescent="0.35">
      <c r="B56" s="66"/>
      <c r="C56" s="66"/>
    </row>
  </sheetData>
  <mergeCells count="43">
    <mergeCell ref="B44:C44"/>
    <mergeCell ref="B46:I46"/>
    <mergeCell ref="B47:C47"/>
    <mergeCell ref="B13:C13"/>
    <mergeCell ref="B29:C29"/>
    <mergeCell ref="B28:C28"/>
    <mergeCell ref="B34:C34"/>
    <mergeCell ref="B39:C39"/>
    <mergeCell ref="B43:C43"/>
    <mergeCell ref="B40:C40"/>
    <mergeCell ref="B42:C42"/>
    <mergeCell ref="B41:C41"/>
    <mergeCell ref="B45:C45"/>
    <mergeCell ref="B27:C27"/>
    <mergeCell ref="B31:C31"/>
    <mergeCell ref="B15:C15"/>
    <mergeCell ref="B3:L3"/>
    <mergeCell ref="B10:L10"/>
    <mergeCell ref="B9:L9"/>
    <mergeCell ref="C7:D7"/>
    <mergeCell ref="B24:C24"/>
    <mergeCell ref="B17:I17"/>
    <mergeCell ref="B22:C22"/>
    <mergeCell ref="B21:C21"/>
    <mergeCell ref="B19:C19"/>
    <mergeCell ref="B20:C20"/>
    <mergeCell ref="B23:C23"/>
    <mergeCell ref="M40:N40"/>
    <mergeCell ref="M12:N12"/>
    <mergeCell ref="B11:C11"/>
    <mergeCell ref="B12:C12"/>
    <mergeCell ref="B32:I32"/>
    <mergeCell ref="B33:C33"/>
    <mergeCell ref="B35:C35"/>
    <mergeCell ref="B37:C37"/>
    <mergeCell ref="B26:C26"/>
    <mergeCell ref="B38:I38"/>
    <mergeCell ref="B30:C30"/>
    <mergeCell ref="B36:C36"/>
    <mergeCell ref="B25:I25"/>
    <mergeCell ref="B14:C14"/>
    <mergeCell ref="B16:C16"/>
    <mergeCell ref="B18:C18"/>
  </mergeCells>
  <phoneticPr fontId="129" type="noConversion"/>
  <dataValidations count="1">
    <dataValidation type="list" allowBlank="1" showInputMessage="1" showErrorMessage="1" sqref="D12:D14" xr:uid="{00000000-0002-0000-1300-000000000000}">
      <formula1>"0,1,2,3"</formula1>
    </dataValidation>
  </dataValidations>
  <pageMargins left="0.25" right="0.25" top="0.75" bottom="0.75" header="0.3" footer="0.3"/>
  <pageSetup paperSize="9" scale="57"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M50"/>
  <sheetViews>
    <sheetView topLeftCell="A7" zoomScale="99" zoomScaleNormal="99" workbookViewId="0">
      <selection activeCell="D16" sqref="D16"/>
    </sheetView>
  </sheetViews>
  <sheetFormatPr defaultColWidth="8.81640625" defaultRowHeight="14.5" x14ac:dyDescent="0.35"/>
  <cols>
    <col min="1" max="1" width="3.81640625" bestFit="1" customWidth="1"/>
    <col min="2" max="2" width="9.81640625" bestFit="1" customWidth="1"/>
    <col min="3" max="3" width="38.453125" customWidth="1"/>
    <col min="4" max="9" width="12.453125" customWidth="1"/>
    <col min="10" max="12" width="15.81640625" customWidth="1"/>
  </cols>
  <sheetData>
    <row r="2" spans="1:12" s="375" customFormat="1" ht="18.5" x14ac:dyDescent="0.45">
      <c r="A2" s="185">
        <v>11</v>
      </c>
      <c r="B2" s="376" t="s">
        <v>1343</v>
      </c>
      <c r="C2" s="373"/>
      <c r="D2" s="374"/>
      <c r="E2" s="374"/>
      <c r="F2" s="374"/>
      <c r="G2" s="374"/>
      <c r="H2" s="374"/>
      <c r="I2" s="374"/>
      <c r="J2" s="374"/>
      <c r="K2" s="374"/>
      <c r="L2" s="374"/>
    </row>
    <row r="3" spans="1:12" s="66" customFormat="1" ht="30.65" customHeight="1" x14ac:dyDescent="0.3">
      <c r="B3" s="479" t="s">
        <v>1319</v>
      </c>
      <c r="C3" s="479"/>
      <c r="D3" s="479"/>
      <c r="E3" s="479"/>
      <c r="F3" s="479"/>
      <c r="G3" s="479"/>
      <c r="H3" s="479"/>
      <c r="I3" s="479"/>
      <c r="J3" s="479"/>
      <c r="K3" s="479"/>
      <c r="L3" s="479"/>
    </row>
    <row r="4" spans="1:12" s="66" customFormat="1" ht="13" x14ac:dyDescent="0.3">
      <c r="B4" s="284" t="s">
        <v>1320</v>
      </c>
      <c r="C4" s="284" t="s">
        <v>1321</v>
      </c>
      <c r="D4" s="235"/>
      <c r="E4" s="235"/>
      <c r="F4" s="235"/>
      <c r="G4" s="235"/>
      <c r="H4" s="235"/>
      <c r="I4" s="235"/>
      <c r="J4" s="235"/>
      <c r="K4" s="235"/>
      <c r="L4" s="235"/>
    </row>
    <row r="5" spans="1:12" s="66" customFormat="1" ht="14.5" customHeight="1" x14ac:dyDescent="0.3">
      <c r="B5" s="283">
        <v>0</v>
      </c>
      <c r="C5" s="281" t="s">
        <v>1190</v>
      </c>
      <c r="D5" s="235"/>
      <c r="E5" s="235"/>
      <c r="F5" s="235"/>
      <c r="G5" s="235"/>
      <c r="H5" s="235"/>
      <c r="I5" s="235"/>
      <c r="J5" s="235"/>
      <c r="K5" s="235"/>
      <c r="L5" s="235"/>
    </row>
    <row r="6" spans="1:12" s="66" customFormat="1" ht="14.5" customHeight="1" x14ac:dyDescent="0.3">
      <c r="B6" s="283">
        <v>1</v>
      </c>
      <c r="C6" s="281" t="s">
        <v>1322</v>
      </c>
      <c r="D6" s="235"/>
      <c r="E6" s="235"/>
      <c r="F6" s="235"/>
      <c r="G6" s="235"/>
      <c r="H6" s="235"/>
      <c r="I6" s="235"/>
      <c r="J6" s="235"/>
      <c r="K6" s="235"/>
      <c r="L6" s="235"/>
    </row>
    <row r="7" spans="1:12" s="66" customFormat="1" ht="14.5" customHeight="1" x14ac:dyDescent="0.3">
      <c r="B7" s="283">
        <v>2</v>
      </c>
      <c r="C7" s="510" t="s">
        <v>1323</v>
      </c>
      <c r="D7" s="510"/>
      <c r="E7" s="235"/>
      <c r="F7" s="235"/>
      <c r="G7" s="235"/>
      <c r="H7" s="235"/>
      <c r="I7" s="235"/>
      <c r="J7" s="235"/>
      <c r="K7" s="235"/>
      <c r="L7" s="235"/>
    </row>
    <row r="8" spans="1:12" s="66" customFormat="1" ht="14.5" customHeight="1" x14ac:dyDescent="0.3">
      <c r="B8" s="283">
        <v>3</v>
      </c>
      <c r="C8" s="281" t="s">
        <v>1324</v>
      </c>
      <c r="D8" s="235"/>
      <c r="E8" s="235"/>
      <c r="F8" s="235"/>
      <c r="G8" s="235"/>
      <c r="H8" s="235"/>
      <c r="I8" s="235"/>
      <c r="J8" s="235"/>
      <c r="K8" s="235"/>
      <c r="L8" s="235"/>
    </row>
    <row r="9" spans="1:12" s="66" customFormat="1" ht="14.5" customHeight="1" x14ac:dyDescent="0.3">
      <c r="B9" s="509"/>
      <c r="C9" s="509"/>
      <c r="D9" s="509"/>
      <c r="E9" s="509"/>
      <c r="F9" s="509"/>
      <c r="G9" s="509"/>
      <c r="H9" s="509"/>
      <c r="I9" s="509"/>
      <c r="J9" s="509"/>
      <c r="K9" s="509"/>
      <c r="L9" s="509"/>
    </row>
    <row r="10" spans="1:12" s="66" customFormat="1" ht="34.5" customHeight="1" thickBot="1" x14ac:dyDescent="0.35">
      <c r="B10" s="479" t="s">
        <v>1344</v>
      </c>
      <c r="C10" s="479"/>
      <c r="D10" s="479"/>
      <c r="E10" s="479"/>
      <c r="F10" s="479"/>
      <c r="G10" s="479"/>
      <c r="H10" s="479"/>
      <c r="I10" s="479"/>
      <c r="J10" s="479"/>
      <c r="K10" s="479"/>
      <c r="L10" s="479"/>
    </row>
    <row r="11" spans="1:12" s="66" customFormat="1" ht="39.5" thickBot="1" x14ac:dyDescent="0.35">
      <c r="B11" s="487" t="s">
        <v>1326</v>
      </c>
      <c r="C11" s="487"/>
      <c r="D11" s="104" t="s">
        <v>1327</v>
      </c>
      <c r="E11" s="368" t="s">
        <v>1345</v>
      </c>
      <c r="F11" s="368" t="s">
        <v>1178</v>
      </c>
      <c r="G11" s="368" t="s">
        <v>1179</v>
      </c>
      <c r="H11" s="368" t="s">
        <v>1180</v>
      </c>
      <c r="I11" s="368" t="s">
        <v>1181</v>
      </c>
      <c r="J11" s="104" t="s">
        <v>1328</v>
      </c>
      <c r="K11" s="104" t="s">
        <v>1329</v>
      </c>
      <c r="L11" s="104" t="s">
        <v>1330</v>
      </c>
    </row>
    <row r="12" spans="1:12" s="66" customFormat="1" ht="42" customHeight="1" thickBot="1" x14ac:dyDescent="0.35">
      <c r="B12" s="508" t="s">
        <v>1346</v>
      </c>
      <c r="C12" s="508"/>
      <c r="D12" s="396">
        <v>3</v>
      </c>
      <c r="J12" s="243" t="s">
        <v>1332</v>
      </c>
      <c r="K12" s="243" t="s">
        <v>1332</v>
      </c>
      <c r="L12" s="243" t="s">
        <v>1332</v>
      </c>
    </row>
    <row r="13" spans="1:12" s="66" customFormat="1" ht="42" customHeight="1" thickBot="1" x14ac:dyDescent="0.35">
      <c r="B13" s="508" t="s">
        <v>1676</v>
      </c>
      <c r="C13" s="508"/>
      <c r="D13" s="396">
        <v>2</v>
      </c>
      <c r="J13" s="243"/>
      <c r="K13" s="243"/>
      <c r="L13" s="243" t="s">
        <v>1332</v>
      </c>
    </row>
    <row r="14" spans="1:12" s="66" customFormat="1" ht="52.5" customHeight="1" thickBot="1" x14ac:dyDescent="0.7">
      <c r="B14" s="508" t="s">
        <v>1675</v>
      </c>
      <c r="C14" s="508"/>
      <c r="D14" s="396">
        <v>1</v>
      </c>
      <c r="J14" s="371"/>
      <c r="K14" s="371"/>
      <c r="L14" s="243"/>
    </row>
    <row r="15" spans="1:12" s="66" customFormat="1" ht="14.5" customHeight="1" x14ac:dyDescent="0.3">
      <c r="B15" s="98" t="s">
        <v>1334</v>
      </c>
      <c r="C15" s="99"/>
      <c r="D15" s="366" cm="1">
        <f t="array" ref="D15">_xlfn.IFS('2. Employee Info'!O19='2. Employee Info'!N20,J21,'2. Employee Info'!O19='2. Employee Info'!N21,K21,'2. Employee Info'!O19='2. Employee Info'!N22,L21)</f>
        <v>1</v>
      </c>
      <c r="J15" s="66">
        <f>COUNTA(J12:J14)</f>
        <v>1</v>
      </c>
      <c r="K15" s="66">
        <f t="shared" ref="K15:L15" si="0">COUNTA(K12:K14)</f>
        <v>1</v>
      </c>
      <c r="L15" s="66">
        <f t="shared" si="0"/>
        <v>2</v>
      </c>
    </row>
    <row r="16" spans="1:12" s="66" customFormat="1" ht="13" x14ac:dyDescent="0.3">
      <c r="B16" s="504" t="s">
        <v>49</v>
      </c>
      <c r="C16" s="504"/>
      <c r="D16" s="276" cm="1">
        <f t="array" ref="D16">MIN(6,SUM((((D12:D14)/($D15*3))*5)))</f>
        <v>6</v>
      </c>
      <c r="E16" s="276" cm="1">
        <f t="array" ref="E16">MIN(6,SUM((((E12:E14)/($D15*3))*5)))</f>
        <v>0</v>
      </c>
      <c r="F16" s="276" cm="1">
        <f t="array" ref="F16">MIN(6,SUM((((F12:F14)/($D15*3))*5)))</f>
        <v>0</v>
      </c>
      <c r="G16" s="276" cm="1">
        <f t="array" ref="G16">MIN(6,SUM((((G12:G14)/($D15*3))*5)))</f>
        <v>0</v>
      </c>
      <c r="H16" s="276" cm="1">
        <f t="array" ref="H16">MIN(6,SUM((((H12:H14)/($D15*3))*5)))</f>
        <v>0</v>
      </c>
      <c r="I16" s="276" cm="1">
        <f t="array" ref="I16">MIN(6,SUM((((I12:I14)/($D15*3))*5)))</f>
        <v>0</v>
      </c>
    </row>
    <row r="17" spans="2:13" s="66" customFormat="1" ht="13.5" thickBot="1" x14ac:dyDescent="0.35">
      <c r="B17" s="503"/>
      <c r="C17" s="503"/>
      <c r="D17" s="503"/>
      <c r="E17" s="503"/>
      <c r="F17" s="503"/>
      <c r="G17" s="503"/>
      <c r="H17" s="503"/>
      <c r="I17" s="503"/>
    </row>
    <row r="18" spans="2:13" s="66" customFormat="1" ht="39.5" thickBot="1" x14ac:dyDescent="0.35">
      <c r="B18" s="487" t="s">
        <v>1335</v>
      </c>
      <c r="C18" s="487"/>
      <c r="D18" s="104" t="s">
        <v>1327</v>
      </c>
      <c r="E18" s="368" t="s">
        <v>1345</v>
      </c>
      <c r="F18" s="368" t="s">
        <v>1178</v>
      </c>
      <c r="G18" s="368" t="s">
        <v>1179</v>
      </c>
      <c r="H18" s="368" t="s">
        <v>1180</v>
      </c>
      <c r="I18" s="368" t="s">
        <v>1181</v>
      </c>
      <c r="J18" s="104" t="s">
        <v>1328</v>
      </c>
      <c r="K18" s="104" t="s">
        <v>1329</v>
      </c>
      <c r="L18" s="104" t="s">
        <v>1330</v>
      </c>
    </row>
    <row r="19" spans="2:13" s="66" customFormat="1" ht="52.4" customHeight="1" x14ac:dyDescent="0.3">
      <c r="B19" s="480" t="s">
        <v>1677</v>
      </c>
      <c r="C19" s="480"/>
      <c r="D19" s="99">
        <v>3</v>
      </c>
      <c r="J19" s="243" t="s">
        <v>1332</v>
      </c>
      <c r="K19" s="243" t="s">
        <v>1332</v>
      </c>
      <c r="L19" s="243" t="s">
        <v>1332</v>
      </c>
    </row>
    <row r="20" spans="2:13" s="66" customFormat="1" ht="50.9" customHeight="1" x14ac:dyDescent="0.65">
      <c r="B20" s="516" t="s">
        <v>1678</v>
      </c>
      <c r="C20" s="516"/>
      <c r="D20" s="102">
        <v>3</v>
      </c>
      <c r="E20" s="68"/>
      <c r="F20" s="68"/>
      <c r="G20" s="68"/>
      <c r="H20" s="68"/>
      <c r="I20" s="68"/>
      <c r="J20" s="372"/>
      <c r="K20" s="246" t="s">
        <v>1332</v>
      </c>
      <c r="L20" s="246" t="s">
        <v>1332</v>
      </c>
      <c r="M20" s="377"/>
    </row>
    <row r="21" spans="2:13" s="66" customFormat="1" ht="14.5" customHeight="1" x14ac:dyDescent="0.3">
      <c r="B21" s="98" t="s">
        <v>1334</v>
      </c>
      <c r="C21" s="99"/>
      <c r="D21" s="366" cm="1">
        <f t="array" ref="D21">_xlfn.IFS('2. Employee Info'!O19='2. Employee Info'!N20,J21,'2. Employee Info'!O19='2. Employee Info'!N21,K21,'2. Employee Info'!O19='2. Employee Info'!N22,L21)</f>
        <v>1</v>
      </c>
      <c r="J21" s="66">
        <f>COUNTA(J19:J20)</f>
        <v>1</v>
      </c>
      <c r="K21" s="66">
        <f t="shared" ref="K21:L21" si="1">COUNTA(K19:K20)</f>
        <v>2</v>
      </c>
      <c r="L21" s="66">
        <f t="shared" si="1"/>
        <v>2</v>
      </c>
    </row>
    <row r="22" spans="2:13" s="66" customFormat="1" ht="13" x14ac:dyDescent="0.3">
      <c r="B22" s="504" t="s">
        <v>49</v>
      </c>
      <c r="C22" s="504"/>
      <c r="D22" s="66" cm="1">
        <f t="array" ref="D22">MIN(6,SUM((((D19:D20)/($D21*3))*5)))</f>
        <v>6</v>
      </c>
      <c r="E22" s="66" cm="1">
        <f t="array" ref="E22">MIN(6,SUM((((E19:E20)/($D21*3))*5)))</f>
        <v>0</v>
      </c>
      <c r="F22" s="66" cm="1">
        <f t="array" ref="F22">MIN(6,SUM((((F19:F20)/($D21*3))*5)))</f>
        <v>0</v>
      </c>
      <c r="G22" s="66" cm="1">
        <f t="array" ref="G22">MIN(6,SUM((((G19:G20)/($D21*3))*5)))</f>
        <v>0</v>
      </c>
      <c r="H22" s="66" cm="1">
        <f t="array" ref="H22">MIN(6,SUM((((H19:H20)/($D21*3))*5)))</f>
        <v>0</v>
      </c>
      <c r="I22" s="66" cm="1">
        <f t="array" ref="I22">MIN(6,SUM((((I19:I20)/($D21*3))*5)))</f>
        <v>0</v>
      </c>
    </row>
    <row r="23" spans="2:13" s="66" customFormat="1" ht="13.5" thickBot="1" x14ac:dyDescent="0.35">
      <c r="B23" s="530"/>
      <c r="C23" s="530"/>
      <c r="D23" s="530"/>
      <c r="E23" s="530"/>
      <c r="F23" s="530"/>
      <c r="G23" s="530"/>
      <c r="H23" s="530"/>
      <c r="I23" s="530"/>
    </row>
    <row r="24" spans="2:13" s="66" customFormat="1" ht="39.5" thickBot="1" x14ac:dyDescent="0.35">
      <c r="B24" s="487" t="s">
        <v>1338</v>
      </c>
      <c r="C24" s="487"/>
      <c r="D24" s="104" t="s">
        <v>1327</v>
      </c>
      <c r="E24" s="368" t="s">
        <v>1345</v>
      </c>
      <c r="F24" s="368" t="s">
        <v>1178</v>
      </c>
      <c r="G24" s="368" t="s">
        <v>1179</v>
      </c>
      <c r="H24" s="368" t="s">
        <v>1180</v>
      </c>
      <c r="I24" s="368" t="s">
        <v>1181</v>
      </c>
      <c r="J24" s="104" t="s">
        <v>1328</v>
      </c>
      <c r="K24" s="104" t="s">
        <v>1329</v>
      </c>
      <c r="L24" s="104" t="s">
        <v>1330</v>
      </c>
    </row>
    <row r="25" spans="2:13" s="66" customFormat="1" ht="39" customHeight="1" x14ac:dyDescent="0.3">
      <c r="B25" s="480" t="s">
        <v>1679</v>
      </c>
      <c r="C25" s="480"/>
      <c r="D25" s="99">
        <v>3</v>
      </c>
      <c r="J25" s="243" t="s">
        <v>1332</v>
      </c>
      <c r="K25" s="243" t="s">
        <v>1332</v>
      </c>
      <c r="L25" s="243" t="s">
        <v>1332</v>
      </c>
    </row>
    <row r="26" spans="2:13" s="66" customFormat="1" ht="39.65" customHeight="1" x14ac:dyDescent="0.3">
      <c r="B26" s="479" t="s">
        <v>1347</v>
      </c>
      <c r="C26" s="479"/>
      <c r="D26" s="99">
        <v>3</v>
      </c>
      <c r="J26" s="243" t="s">
        <v>1332</v>
      </c>
      <c r="K26" s="243" t="s">
        <v>1332</v>
      </c>
      <c r="L26" s="243" t="s">
        <v>1332</v>
      </c>
    </row>
    <row r="27" spans="2:13" s="66" customFormat="1" ht="55.5" customHeight="1" x14ac:dyDescent="0.3">
      <c r="B27" s="480" t="s">
        <v>1348</v>
      </c>
      <c r="C27" s="480"/>
      <c r="D27" s="99">
        <v>3</v>
      </c>
      <c r="J27" s="243"/>
      <c r="K27" s="243" t="s">
        <v>1332</v>
      </c>
      <c r="L27" s="243" t="s">
        <v>1332</v>
      </c>
    </row>
    <row r="28" spans="2:13" s="66" customFormat="1" ht="67.400000000000006" customHeight="1" x14ac:dyDescent="0.3">
      <c r="B28" s="480" t="s">
        <v>1349</v>
      </c>
      <c r="C28" s="480"/>
      <c r="D28" s="99">
        <v>3</v>
      </c>
      <c r="J28" s="243"/>
      <c r="K28" s="243" t="s">
        <v>1332</v>
      </c>
      <c r="L28" s="243" t="s">
        <v>1332</v>
      </c>
    </row>
    <row r="29" spans="2:13" s="66" customFormat="1" ht="67.400000000000006" customHeight="1" x14ac:dyDescent="0.3">
      <c r="B29" s="480" t="s">
        <v>1350</v>
      </c>
      <c r="C29" s="480"/>
      <c r="D29" s="99">
        <v>2</v>
      </c>
      <c r="J29" s="243"/>
      <c r="K29" s="243"/>
      <c r="L29" s="243" t="s">
        <v>1332</v>
      </c>
    </row>
    <row r="30" spans="2:13" s="66" customFormat="1" ht="56.15" customHeight="1" x14ac:dyDescent="0.3">
      <c r="B30" s="513" t="s">
        <v>1351</v>
      </c>
      <c r="C30" s="513"/>
      <c r="D30" s="102">
        <v>3</v>
      </c>
      <c r="E30" s="68"/>
      <c r="F30" s="68"/>
      <c r="G30" s="68"/>
      <c r="H30" s="68"/>
      <c r="I30" s="68"/>
      <c r="J30" s="246"/>
      <c r="K30" s="246"/>
      <c r="L30" s="246"/>
    </row>
    <row r="31" spans="2:13" s="66" customFormat="1" ht="14.5" customHeight="1" x14ac:dyDescent="0.3">
      <c r="B31" s="98" t="s">
        <v>1334</v>
      </c>
      <c r="C31" s="99"/>
      <c r="D31" s="366" cm="1">
        <f t="array" ref="D31">_xlfn.IFS('2. Employee Info'!O19='2. Employee Info'!N20,J31,'2. Employee Info'!O19='2. Employee Info'!N21,K31,'2. Employee Info'!O19='2. Employee Info'!N22,L31)</f>
        <v>2</v>
      </c>
      <c r="J31" s="66">
        <f>COUNTA(J25:J30)</f>
        <v>2</v>
      </c>
      <c r="K31" s="66">
        <f>COUNTA(K25:K30)</f>
        <v>4</v>
      </c>
      <c r="L31" s="66">
        <f>COUNTA(L25:L30)</f>
        <v>5</v>
      </c>
    </row>
    <row r="32" spans="2:13" s="66" customFormat="1" ht="13" x14ac:dyDescent="0.3">
      <c r="B32" s="504" t="s">
        <v>49</v>
      </c>
      <c r="C32" s="504"/>
      <c r="D32" s="276" cm="1">
        <f t="array" ref="D32">MIN(6,SUM((((D25:D30)/($D31*3))*5)))</f>
        <v>6</v>
      </c>
      <c r="E32" s="276" cm="1">
        <f t="array" ref="E32">MIN(6,SUM((((E25:E30)/($D31*3))*5)))</f>
        <v>0</v>
      </c>
      <c r="F32" s="276" cm="1">
        <f t="array" ref="F32">MIN(6,SUM((((F25:F30)/($D31*3))*5)))</f>
        <v>0</v>
      </c>
      <c r="G32" s="276" cm="1">
        <f t="array" ref="G32">MIN(6,SUM((((G25:G30)/($D31*3))*5)))</f>
        <v>0</v>
      </c>
      <c r="H32" s="276" cm="1">
        <f t="array" ref="H32">MIN(6,SUM((((H25:H30)/($D31*3))*5)))</f>
        <v>0</v>
      </c>
      <c r="I32" s="276" cm="1">
        <f t="array" ref="I32">MIN(6,SUM((((I25:I30)/($D31*3))*5)))</f>
        <v>0</v>
      </c>
    </row>
    <row r="33" spans="2:12" s="66" customFormat="1" ht="13.5" thickBot="1" x14ac:dyDescent="0.35">
      <c r="B33" s="503"/>
      <c r="C33" s="503"/>
      <c r="D33" s="503"/>
      <c r="E33" s="503"/>
      <c r="F33" s="503"/>
      <c r="G33" s="503"/>
      <c r="H33" s="503"/>
      <c r="I33" s="503"/>
    </row>
    <row r="34" spans="2:12" s="66" customFormat="1" ht="39.5" thickBot="1" x14ac:dyDescent="0.35">
      <c r="B34" s="487" t="s">
        <v>1339</v>
      </c>
      <c r="C34" s="487"/>
      <c r="D34" s="104" t="s">
        <v>1327</v>
      </c>
      <c r="E34" s="368" t="s">
        <v>1345</v>
      </c>
      <c r="F34" s="368" t="s">
        <v>1178</v>
      </c>
      <c r="G34" s="368" t="s">
        <v>1179</v>
      </c>
      <c r="H34" s="368" t="s">
        <v>1180</v>
      </c>
      <c r="I34" s="368" t="s">
        <v>1181</v>
      </c>
      <c r="J34" s="104" t="s">
        <v>1328</v>
      </c>
      <c r="K34" s="104" t="s">
        <v>1329</v>
      </c>
      <c r="L34" s="104" t="s">
        <v>1330</v>
      </c>
    </row>
    <row r="35" spans="2:12" s="66" customFormat="1" ht="45" customHeight="1" x14ac:dyDescent="0.3">
      <c r="B35" s="480" t="s">
        <v>1352</v>
      </c>
      <c r="C35" s="480"/>
      <c r="D35" s="99">
        <v>1</v>
      </c>
      <c r="J35" s="243" t="s">
        <v>1332</v>
      </c>
      <c r="K35" s="243" t="s">
        <v>1332</v>
      </c>
      <c r="L35" s="243" t="s">
        <v>1332</v>
      </c>
    </row>
    <row r="36" spans="2:12" s="66" customFormat="1" ht="45" customHeight="1" x14ac:dyDescent="0.3">
      <c r="B36" s="480" t="s">
        <v>1353</v>
      </c>
      <c r="C36" s="480"/>
      <c r="D36" s="99">
        <v>1</v>
      </c>
      <c r="J36" s="243"/>
      <c r="K36" s="243" t="s">
        <v>1332</v>
      </c>
      <c r="L36" s="243" t="s">
        <v>1332</v>
      </c>
    </row>
    <row r="37" spans="2:12" s="66" customFormat="1" ht="69" customHeight="1" x14ac:dyDescent="0.3">
      <c r="B37" s="480" t="s">
        <v>1354</v>
      </c>
      <c r="C37" s="480"/>
      <c r="D37" s="99">
        <v>3</v>
      </c>
      <c r="J37" s="243"/>
      <c r="K37" s="243"/>
      <c r="L37" s="243" t="s">
        <v>1332</v>
      </c>
    </row>
    <row r="38" spans="2:12" s="66" customFormat="1" ht="67.5" customHeight="1" x14ac:dyDescent="0.3">
      <c r="B38" s="513" t="s">
        <v>1355</v>
      </c>
      <c r="C38" s="513"/>
      <c r="D38" s="102">
        <v>1</v>
      </c>
      <c r="E38" s="68"/>
      <c r="F38" s="68"/>
      <c r="G38" s="68"/>
      <c r="H38" s="68"/>
      <c r="I38" s="68"/>
      <c r="J38" s="246"/>
      <c r="K38" s="246"/>
      <c r="L38" s="246" t="s">
        <v>1332</v>
      </c>
    </row>
    <row r="39" spans="2:12" s="66" customFormat="1" ht="14.5" customHeight="1" x14ac:dyDescent="0.3">
      <c r="B39" s="98" t="s">
        <v>1334</v>
      </c>
      <c r="C39" s="99"/>
      <c r="D39" s="99" cm="1">
        <f t="array" ref="D39">_xlfn.IFS('2. Employee Info'!O19='2. Employee Info'!N20,J39,'2. Employee Info'!O19='2. Employee Info'!N21,K39,'2. Employee Info'!O19='2. Employee Info'!N22,L39)</f>
        <v>1</v>
      </c>
      <c r="E39" s="99"/>
      <c r="F39" s="99"/>
      <c r="G39" s="99"/>
      <c r="J39" s="66">
        <f>COUNTA(J35:J38)</f>
        <v>1</v>
      </c>
      <c r="K39" s="66">
        <f t="shared" ref="K39:L39" si="2">COUNTA(K35:K38)</f>
        <v>2</v>
      </c>
      <c r="L39" s="66">
        <f t="shared" si="2"/>
        <v>4</v>
      </c>
    </row>
    <row r="40" spans="2:12" s="66" customFormat="1" ht="13" x14ac:dyDescent="0.3">
      <c r="B40" s="504" t="s">
        <v>49</v>
      </c>
      <c r="C40" s="504"/>
      <c r="D40" s="66" cm="1">
        <f t="array" ref="D40">MIN(6,SUM((((D35:D38)/($D39*3))*5)))</f>
        <v>6</v>
      </c>
      <c r="E40" s="66" cm="1">
        <f t="array" ref="E40">MIN(6,SUM((((E35:E38)/($D39*3))*5)))</f>
        <v>0</v>
      </c>
      <c r="F40" s="66" cm="1">
        <f t="array" ref="F40">MIN(6,SUM((((F35:F38)/($D39*3))*5)))</f>
        <v>0</v>
      </c>
      <c r="G40" s="66" cm="1">
        <f t="array" ref="G40">MIN(6,SUM((((G35:G38)/($D39*3))*5)))</f>
        <v>0</v>
      </c>
      <c r="H40" s="66" cm="1">
        <f t="array" ref="H40">MIN(6,SUM((((H35:H38)/($D39*3))*5)))</f>
        <v>0</v>
      </c>
      <c r="I40" s="66" cm="1">
        <f t="array" ref="I40">MIN(6,SUM((((I35:I38)/($D39*3))*5)))</f>
        <v>0</v>
      </c>
    </row>
    <row r="41" spans="2:12" s="66" customFormat="1" ht="13.5" thickBot="1" x14ac:dyDescent="0.35">
      <c r="B41" s="503"/>
      <c r="C41" s="503"/>
      <c r="D41" s="503"/>
      <c r="E41" s="503"/>
      <c r="F41" s="503"/>
      <c r="G41" s="503"/>
      <c r="H41" s="503"/>
      <c r="I41" s="503"/>
    </row>
    <row r="42" spans="2:12" s="66" customFormat="1" ht="39.5" thickBot="1" x14ac:dyDescent="0.35">
      <c r="B42" s="487" t="s">
        <v>1340</v>
      </c>
      <c r="C42" s="487"/>
      <c r="D42" s="104" t="s">
        <v>1327</v>
      </c>
      <c r="E42" s="368" t="s">
        <v>1345</v>
      </c>
      <c r="F42" s="368" t="s">
        <v>1178</v>
      </c>
      <c r="G42" s="368" t="s">
        <v>1179</v>
      </c>
      <c r="H42" s="368" t="s">
        <v>1180</v>
      </c>
      <c r="I42" s="368" t="s">
        <v>1181</v>
      </c>
      <c r="J42" s="104" t="s">
        <v>1328</v>
      </c>
      <c r="K42" s="104" t="s">
        <v>1329</v>
      </c>
      <c r="L42" s="104" t="s">
        <v>1330</v>
      </c>
    </row>
    <row r="43" spans="2:12" s="66" customFormat="1" ht="44.15" customHeight="1" x14ac:dyDescent="0.3">
      <c r="B43" s="528" t="s">
        <v>1356</v>
      </c>
      <c r="C43" s="528"/>
      <c r="D43" s="107">
        <v>2</v>
      </c>
      <c r="J43" s="243" t="s">
        <v>1332</v>
      </c>
      <c r="K43" s="243" t="s">
        <v>1332</v>
      </c>
      <c r="L43" s="243" t="s">
        <v>1332</v>
      </c>
    </row>
    <row r="44" spans="2:12" s="66" customFormat="1" ht="37.5" customHeight="1" x14ac:dyDescent="0.65">
      <c r="B44" s="513" t="s">
        <v>1357</v>
      </c>
      <c r="C44" s="513"/>
      <c r="D44" s="379">
        <v>1</v>
      </c>
      <c r="E44" s="68"/>
      <c r="F44" s="68"/>
      <c r="G44" s="68"/>
      <c r="H44" s="68"/>
      <c r="I44" s="68"/>
      <c r="J44" s="372"/>
      <c r="K44" s="246" t="s">
        <v>1332</v>
      </c>
      <c r="L44" s="246" t="s">
        <v>1332</v>
      </c>
    </row>
    <row r="45" spans="2:12" s="66" customFormat="1" ht="14.5" customHeight="1" x14ac:dyDescent="0.3">
      <c r="B45" s="98" t="s">
        <v>1334</v>
      </c>
      <c r="C45" s="99"/>
      <c r="D45" s="366" cm="1">
        <f t="array" ref="D45">_xlfn.IFS('2. Employee Info'!O19='2. Employee Info'!N20,J45,'2. Employee Info'!O19='2. Employee Info'!N21,K45,'2. Employee Info'!O19='2. Employee Info'!N22,L45)</f>
        <v>1</v>
      </c>
      <c r="J45" s="66">
        <f>COUNTA(J43:J44)</f>
        <v>1</v>
      </c>
      <c r="K45" s="66">
        <f t="shared" ref="K45" si="3">COUNTA(K43:K44)</f>
        <v>2</v>
      </c>
      <c r="L45" s="66">
        <f t="shared" ref="L45" si="4">COUNTA(L43:L44)</f>
        <v>2</v>
      </c>
    </row>
    <row r="46" spans="2:12" s="66" customFormat="1" ht="13" x14ac:dyDescent="0.3">
      <c r="B46" s="504" t="s">
        <v>49</v>
      </c>
      <c r="C46" s="504"/>
      <c r="D46" s="66" cm="1">
        <f t="array" ref="D46">MIN(6,SUM((((D43:D44)/($D45*3))*5)))</f>
        <v>5</v>
      </c>
      <c r="E46" s="66" cm="1">
        <f t="array" ref="E46">MIN(6,SUM((((E43:E44)/($D45*3))*5)))</f>
        <v>0</v>
      </c>
      <c r="F46" s="66" cm="1">
        <f t="array" ref="F46">MIN(6,SUM((((F43:F44)/($D45*3))*5)))</f>
        <v>0</v>
      </c>
      <c r="G46" s="66" cm="1">
        <f t="array" ref="G46">MIN(6,SUM((((G43:G44)/($D45*3))*5)))</f>
        <v>0</v>
      </c>
      <c r="H46" s="66" cm="1">
        <f t="array" ref="H46">MIN(6,SUM((((H43:H44)/($D45*3))*5)))</f>
        <v>0</v>
      </c>
      <c r="I46" s="66" cm="1">
        <f t="array" ref="I46">MIN(6,SUM((((I43:I44)/($D45*3))*5)))</f>
        <v>0</v>
      </c>
    </row>
    <row r="47" spans="2:12" s="66" customFormat="1" ht="13.5" thickBot="1" x14ac:dyDescent="0.35">
      <c r="B47" s="529"/>
      <c r="C47" s="529"/>
      <c r="D47" s="529"/>
      <c r="E47" s="529"/>
      <c r="F47" s="529"/>
      <c r="G47" s="529"/>
      <c r="H47" s="529"/>
      <c r="I47" s="529"/>
    </row>
    <row r="48" spans="2:12" s="66" customFormat="1" ht="13.5" thickBot="1" x14ac:dyDescent="0.35">
      <c r="B48" s="511" t="s">
        <v>1341</v>
      </c>
      <c r="C48" s="512"/>
      <c r="D48" s="380">
        <f>AVERAGE(D46,D40,D32,D22,D16)</f>
        <v>5.8</v>
      </c>
      <c r="E48" s="380">
        <f t="shared" ref="E48:I48" si="5">AVERAGE(E46,E40,E32,E22,E16)</f>
        <v>0</v>
      </c>
      <c r="F48" s="380">
        <f t="shared" si="5"/>
        <v>0</v>
      </c>
      <c r="G48" s="380">
        <f t="shared" si="5"/>
        <v>0</v>
      </c>
      <c r="H48" s="380">
        <f t="shared" si="5"/>
        <v>0</v>
      </c>
      <c r="I48" s="380">
        <f t="shared" si="5"/>
        <v>0</v>
      </c>
    </row>
    <row r="49" s="66" customFormat="1" ht="13" x14ac:dyDescent="0.3"/>
    <row r="50" s="66" customFormat="1" ht="13" x14ac:dyDescent="0.3"/>
  </sheetData>
  <mergeCells count="37">
    <mergeCell ref="B22:C22"/>
    <mergeCell ref="B11:C11"/>
    <mergeCell ref="B44:C44"/>
    <mergeCell ref="B40:C40"/>
    <mergeCell ref="B18:C18"/>
    <mergeCell ref="B19:C19"/>
    <mergeCell ref="B20:C20"/>
    <mergeCell ref="B35:C35"/>
    <mergeCell ref="B23:I23"/>
    <mergeCell ref="B33:I33"/>
    <mergeCell ref="B41:I41"/>
    <mergeCell ref="B24:C24"/>
    <mergeCell ref="B25:C25"/>
    <mergeCell ref="B32:C32"/>
    <mergeCell ref="B28:C28"/>
    <mergeCell ref="B48:C48"/>
    <mergeCell ref="B38:C38"/>
    <mergeCell ref="B26:C26"/>
    <mergeCell ref="B30:C30"/>
    <mergeCell ref="B27:C27"/>
    <mergeCell ref="B29:C29"/>
    <mergeCell ref="B36:C36"/>
    <mergeCell ref="B37:C37"/>
    <mergeCell ref="B42:C42"/>
    <mergeCell ref="B43:C43"/>
    <mergeCell ref="B34:C34"/>
    <mergeCell ref="B47:I47"/>
    <mergeCell ref="B46:C46"/>
    <mergeCell ref="B3:L3"/>
    <mergeCell ref="B10:L10"/>
    <mergeCell ref="B12:C12"/>
    <mergeCell ref="B17:I17"/>
    <mergeCell ref="B14:C14"/>
    <mergeCell ref="B16:C16"/>
    <mergeCell ref="B9:L9"/>
    <mergeCell ref="C7:D7"/>
    <mergeCell ref="B13:C13"/>
  </mergeCells>
  <phoneticPr fontId="129" type="noConversion"/>
  <dataValidations count="1">
    <dataValidation type="whole" allowBlank="1" showInputMessage="1" showErrorMessage="1" sqref="D12:D14 D19:D20 D35:D38 D43:D44 D25:D30" xr:uid="{62A1FA84-FD0F-4AF5-A5B3-217EB0824951}">
      <formula1>0</formula1>
      <formula2>3</formula2>
    </dataValidation>
  </dataValidations>
  <pageMargins left="0.25" right="0.25" top="0.75" bottom="0.75" header="0.3" footer="0.3"/>
  <pageSetup paperSize="9" scale="47"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N65"/>
  <sheetViews>
    <sheetView topLeftCell="A12" zoomScale="140" zoomScaleNormal="140" workbookViewId="0">
      <selection activeCell="B18" sqref="B18:I18"/>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3" ht="18.5" x14ac:dyDescent="0.45">
      <c r="A2" s="185">
        <v>16</v>
      </c>
      <c r="B2" s="182" t="s">
        <v>1426</v>
      </c>
      <c r="C2" s="182"/>
      <c r="D2" s="181"/>
      <c r="E2" s="181"/>
      <c r="F2" s="181"/>
      <c r="G2" s="181"/>
      <c r="H2" s="181"/>
      <c r="I2" s="181"/>
      <c r="J2" s="181"/>
      <c r="K2" s="181"/>
      <c r="L2" s="181"/>
    </row>
    <row r="3" spans="1:13" ht="31.4" customHeight="1" x14ac:dyDescent="0.35">
      <c r="B3" s="479" t="s">
        <v>1319</v>
      </c>
      <c r="C3" s="479"/>
      <c r="D3" s="479"/>
      <c r="E3" s="479"/>
      <c r="F3" s="479"/>
      <c r="G3" s="479"/>
      <c r="H3" s="479"/>
      <c r="I3" s="479"/>
      <c r="J3" s="479"/>
      <c r="K3" s="479"/>
      <c r="L3" s="479"/>
    </row>
    <row r="4" spans="1:13" x14ac:dyDescent="0.35">
      <c r="B4" s="284" t="s">
        <v>1320</v>
      </c>
      <c r="C4" s="284" t="s">
        <v>1321</v>
      </c>
      <c r="D4" s="235"/>
      <c r="E4" s="291"/>
      <c r="F4" s="291"/>
      <c r="G4" s="291"/>
      <c r="H4" s="291"/>
      <c r="I4" s="291"/>
      <c r="J4" s="291"/>
      <c r="K4" s="291"/>
      <c r="L4" s="291"/>
    </row>
    <row r="5" spans="1:13" x14ac:dyDescent="0.35">
      <c r="B5" s="283">
        <v>0</v>
      </c>
      <c r="C5" s="281" t="s">
        <v>1190</v>
      </c>
      <c r="D5" s="235"/>
      <c r="E5" s="291"/>
      <c r="F5" s="291"/>
      <c r="G5" s="291"/>
      <c r="H5" s="291"/>
      <c r="I5" s="291"/>
      <c r="J5" s="291"/>
      <c r="K5" s="291"/>
      <c r="L5" s="291"/>
    </row>
    <row r="6" spans="1:13" x14ac:dyDescent="0.35">
      <c r="B6" s="283">
        <v>1</v>
      </c>
      <c r="C6" s="281" t="s">
        <v>1322</v>
      </c>
      <c r="D6" s="235"/>
      <c r="E6" s="291"/>
      <c r="F6" s="291"/>
      <c r="G6" s="291"/>
      <c r="H6" s="291"/>
      <c r="I6" s="291"/>
      <c r="J6" s="291"/>
      <c r="K6" s="291"/>
      <c r="L6" s="291"/>
    </row>
    <row r="7" spans="1:13" x14ac:dyDescent="0.35">
      <c r="B7" s="283">
        <v>2</v>
      </c>
      <c r="C7" s="510" t="s">
        <v>1323</v>
      </c>
      <c r="D7" s="510"/>
      <c r="E7" s="291"/>
      <c r="F7" s="291"/>
      <c r="G7" s="291"/>
      <c r="H7" s="291"/>
      <c r="I7" s="291"/>
      <c r="J7" s="291"/>
      <c r="K7" s="291"/>
      <c r="L7" s="291"/>
    </row>
    <row r="8" spans="1:13" x14ac:dyDescent="0.35">
      <c r="B8" s="283">
        <v>3</v>
      </c>
      <c r="C8" s="281" t="s">
        <v>1324</v>
      </c>
      <c r="D8" s="235"/>
      <c r="E8" s="291"/>
      <c r="F8" s="291"/>
      <c r="G8" s="291"/>
      <c r="H8" s="291"/>
      <c r="I8" s="291"/>
      <c r="J8" s="291"/>
      <c r="K8" s="291"/>
      <c r="L8" s="291"/>
    </row>
    <row r="9" spans="1:13" x14ac:dyDescent="0.35">
      <c r="B9" s="509"/>
      <c r="C9" s="509"/>
      <c r="D9" s="509"/>
      <c r="E9" s="509"/>
      <c r="F9" s="509"/>
      <c r="G9" s="509"/>
      <c r="H9" s="509"/>
      <c r="I9" s="509"/>
      <c r="J9" s="509"/>
      <c r="K9" s="509"/>
      <c r="L9" s="509"/>
    </row>
    <row r="10" spans="1:13" ht="34.5" customHeight="1" thickBot="1" x14ac:dyDescent="0.4">
      <c r="B10" s="479" t="s">
        <v>1427</v>
      </c>
      <c r="C10" s="479"/>
      <c r="D10" s="479"/>
      <c r="E10" s="479"/>
      <c r="F10" s="479"/>
      <c r="G10" s="479"/>
      <c r="H10" s="479"/>
      <c r="I10" s="479"/>
      <c r="J10" s="479"/>
      <c r="K10" s="479"/>
      <c r="L10" s="479"/>
    </row>
    <row r="11" spans="1:13"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3" ht="39.75" customHeight="1" thickBot="1" x14ac:dyDescent="0.4">
      <c r="B12" s="508" t="s">
        <v>1428</v>
      </c>
      <c r="C12" s="508"/>
      <c r="D12" s="99">
        <v>2</v>
      </c>
      <c r="J12" s="243" t="s">
        <v>1332</v>
      </c>
      <c r="K12" s="243" t="s">
        <v>1332</v>
      </c>
      <c r="L12" s="243" t="s">
        <v>1332</v>
      </c>
    </row>
    <row r="13" spans="1:13" ht="27" customHeight="1" thickBot="1" x14ac:dyDescent="0.4">
      <c r="B13" s="508" t="s">
        <v>1429</v>
      </c>
      <c r="C13" s="508"/>
      <c r="D13" s="99">
        <v>3</v>
      </c>
      <c r="J13" s="243" t="s">
        <v>1332</v>
      </c>
      <c r="K13" s="243" t="s">
        <v>1332</v>
      </c>
      <c r="L13" s="243" t="s">
        <v>1332</v>
      </c>
      <c r="M13" s="243"/>
    </row>
    <row r="14" spans="1:13" ht="56.9" customHeight="1" thickBot="1" x14ac:dyDescent="0.4">
      <c r="B14" s="534" t="s">
        <v>1430</v>
      </c>
      <c r="C14" s="534"/>
      <c r="D14" s="99">
        <v>2</v>
      </c>
      <c r="K14" s="243" t="s">
        <v>1332</v>
      </c>
      <c r="L14" s="243" t="s">
        <v>1332</v>
      </c>
    </row>
    <row r="15" spans="1:13" ht="31.5" customHeight="1" x14ac:dyDescent="0.35">
      <c r="B15" s="506" t="s">
        <v>1431</v>
      </c>
      <c r="C15" s="506"/>
      <c r="D15" s="102">
        <v>3</v>
      </c>
      <c r="E15" s="102"/>
      <c r="F15" s="102"/>
      <c r="G15" s="102"/>
      <c r="H15" s="103"/>
      <c r="I15" s="103"/>
      <c r="J15" s="103"/>
      <c r="K15" s="103"/>
      <c r="L15" s="246" t="s">
        <v>1332</v>
      </c>
    </row>
    <row r="16" spans="1:13" ht="14.5" customHeight="1" x14ac:dyDescent="0.35">
      <c r="B16" s="98" t="s">
        <v>1334</v>
      </c>
      <c r="C16" s="98"/>
      <c r="D16" s="99" cm="1">
        <f t="array" ref="D16">_xlfn.IFS('2. Employee Info'!O19='2. Employee Info'!N20,J16,'2. Employee Info'!O19='2. Employee Info'!N21,K16,'2. Employee Info'!O19='2. Employee Info'!N22,L16)</f>
        <v>2</v>
      </c>
      <c r="E16" s="99"/>
      <c r="F16" s="99"/>
      <c r="G16" s="99"/>
      <c r="J16">
        <f>COUNTA(J12:J15)</f>
        <v>2</v>
      </c>
      <c r="K16">
        <f t="shared" ref="K16:L16" si="0">COUNTA(K12:K15)</f>
        <v>3</v>
      </c>
      <c r="L16">
        <f t="shared" si="0"/>
        <v>4</v>
      </c>
    </row>
    <row r="17" spans="2:14" x14ac:dyDescent="0.35">
      <c r="B17" s="504" t="s">
        <v>49</v>
      </c>
      <c r="C17" s="504"/>
      <c r="D17" s="276" cm="1">
        <f t="array" ref="D17">MIN(6,SUM((((D12:D15)/($D16*3))*5)))</f>
        <v>6</v>
      </c>
      <c r="E17" s="276" cm="1">
        <f t="array" ref="E17">MIN(6,SUM((((E12:E15)/($D16*3))*5)))</f>
        <v>0</v>
      </c>
      <c r="F17" s="276" cm="1">
        <f t="array" ref="F17">MIN(6,SUM((((F12:F15)/($D16*3))*5)))</f>
        <v>0</v>
      </c>
      <c r="G17" s="276" cm="1">
        <f t="array" ref="G17">MIN(6,SUM((((G12:G15)/($D16*3))*5)))</f>
        <v>0</v>
      </c>
      <c r="H17" s="276" cm="1">
        <f t="array" ref="H17">MIN(6,SUM((((H12:H15)/($D16*3))*5)))</f>
        <v>0</v>
      </c>
      <c r="I17" s="276" cm="1">
        <f t="array" ref="I17">MIN(6,SUM((((I12:I15)/($D16*3))*5)))</f>
        <v>0</v>
      </c>
    </row>
    <row r="18" spans="2:14" ht="15" thickBot="1" x14ac:dyDescent="0.4">
      <c r="B18" s="503"/>
      <c r="C18" s="503"/>
      <c r="D18" s="503"/>
      <c r="E18" s="503"/>
      <c r="F18" s="503"/>
      <c r="G18" s="503"/>
      <c r="H18" s="503"/>
      <c r="I18" s="503"/>
    </row>
    <row r="19" spans="2:14" ht="39.5" thickBot="1" x14ac:dyDescent="0.4">
      <c r="B19" s="487" t="s">
        <v>1335</v>
      </c>
      <c r="C19" s="487"/>
      <c r="D19" s="104" t="s">
        <v>1327</v>
      </c>
      <c r="E19" s="368" t="s">
        <v>1345</v>
      </c>
      <c r="F19" s="368" t="s">
        <v>1178</v>
      </c>
      <c r="G19" s="368" t="s">
        <v>1179</v>
      </c>
      <c r="H19" s="368" t="s">
        <v>1180</v>
      </c>
      <c r="I19" s="368" t="s">
        <v>1181</v>
      </c>
      <c r="J19" s="104" t="s">
        <v>1328</v>
      </c>
      <c r="K19" s="104" t="s">
        <v>1329</v>
      </c>
      <c r="L19" s="104" t="s">
        <v>1330</v>
      </c>
    </row>
    <row r="20" spans="2:14" ht="46.4" customHeight="1" x14ac:dyDescent="0.35">
      <c r="B20" s="522" t="s">
        <v>1432</v>
      </c>
      <c r="C20" s="522"/>
      <c r="D20" s="102">
        <v>3</v>
      </c>
      <c r="E20" s="103"/>
      <c r="F20" s="103"/>
      <c r="G20" s="103"/>
      <c r="H20" s="103"/>
      <c r="I20" s="103"/>
      <c r="J20" s="247" t="s">
        <v>1332</v>
      </c>
      <c r="K20" s="247" t="s">
        <v>1332</v>
      </c>
      <c r="L20" s="247" t="s">
        <v>1332</v>
      </c>
    </row>
    <row r="21" spans="2:14" ht="14.5" customHeight="1" x14ac:dyDescent="0.35">
      <c r="B21" s="98" t="s">
        <v>1334</v>
      </c>
      <c r="C21" s="389"/>
      <c r="D21" s="99" cm="1">
        <f t="array" ref="D21">_xlfn.IFS('2. Employee Info'!O19='2. Employee Info'!N20,J21,'2. Employee Info'!O19='2. Employee Info'!N21,K21,'2. Employee Info'!O19='2. Employee Info'!N22,L21)</f>
        <v>1</v>
      </c>
      <c r="J21">
        <f>COUNTA(J20)</f>
        <v>1</v>
      </c>
      <c r="K21">
        <f t="shared" ref="K21:L21" si="1">COUNTA(K20)</f>
        <v>1</v>
      </c>
      <c r="L21">
        <f t="shared" si="1"/>
        <v>1</v>
      </c>
    </row>
    <row r="22" spans="2:14" x14ac:dyDescent="0.35">
      <c r="B22" s="504" t="s">
        <v>49</v>
      </c>
      <c r="C22" s="504"/>
      <c r="D22">
        <f>MIN(6,SUM((((D20)/($D21*3))*5)))</f>
        <v>5</v>
      </c>
      <c r="E22">
        <f t="shared" ref="E22:I22" si="2">MIN(6,SUM((((E20)/($D21*3))*5)))</f>
        <v>0</v>
      </c>
      <c r="F22">
        <f t="shared" si="2"/>
        <v>0</v>
      </c>
      <c r="G22">
        <f t="shared" si="2"/>
        <v>0</v>
      </c>
      <c r="H22">
        <f t="shared" si="2"/>
        <v>0</v>
      </c>
      <c r="I22">
        <f t="shared" si="2"/>
        <v>0</v>
      </c>
    </row>
    <row r="23" spans="2:14" ht="15" thickBot="1" x14ac:dyDescent="0.4">
      <c r="B23" s="477"/>
      <c r="C23" s="477"/>
      <c r="D23" s="477"/>
      <c r="E23" s="477"/>
      <c r="F23" s="477"/>
      <c r="G23" s="477"/>
      <c r="H23" s="477"/>
      <c r="I23" s="477"/>
    </row>
    <row r="24" spans="2:14" ht="39.5" thickBot="1" x14ac:dyDescent="0.4">
      <c r="B24" s="487" t="s">
        <v>1338</v>
      </c>
      <c r="C24" s="487"/>
      <c r="D24" s="104" t="s">
        <v>1327</v>
      </c>
      <c r="E24" s="368" t="s">
        <v>1345</v>
      </c>
      <c r="F24" s="368" t="s">
        <v>1178</v>
      </c>
      <c r="G24" s="368" t="s">
        <v>1179</v>
      </c>
      <c r="H24" s="368" t="s">
        <v>1180</v>
      </c>
      <c r="I24" s="368" t="s">
        <v>1181</v>
      </c>
      <c r="J24" s="104" t="s">
        <v>1328</v>
      </c>
      <c r="K24" s="104" t="s">
        <v>1329</v>
      </c>
      <c r="L24" s="104" t="s">
        <v>1330</v>
      </c>
    </row>
    <row r="25" spans="2:14" ht="54.65" customHeight="1" thickBot="1" x14ac:dyDescent="0.4">
      <c r="B25" s="508" t="s">
        <v>1433</v>
      </c>
      <c r="C25" s="508"/>
      <c r="D25" s="99">
        <v>1</v>
      </c>
      <c r="J25" s="243" t="s">
        <v>1332</v>
      </c>
      <c r="K25" s="243" t="s">
        <v>1332</v>
      </c>
      <c r="L25" s="243" t="s">
        <v>1332</v>
      </c>
      <c r="M25" s="515"/>
      <c r="N25" s="515"/>
    </row>
    <row r="26" spans="2:14" ht="87.65" customHeight="1" thickBot="1" x14ac:dyDescent="0.4">
      <c r="B26" s="508" t="s">
        <v>1434</v>
      </c>
      <c r="C26" s="508"/>
      <c r="D26" s="99">
        <v>2</v>
      </c>
      <c r="J26" s="243" t="s">
        <v>1332</v>
      </c>
      <c r="K26" s="243" t="s">
        <v>1332</v>
      </c>
      <c r="L26" s="243" t="s">
        <v>1332</v>
      </c>
      <c r="M26" s="515"/>
      <c r="N26" s="515"/>
    </row>
    <row r="27" spans="2:14" ht="28.5" x14ac:dyDescent="0.35">
      <c r="B27" s="480" t="s">
        <v>1435</v>
      </c>
      <c r="C27" s="480"/>
      <c r="D27" s="99">
        <v>3</v>
      </c>
      <c r="J27" s="243" t="s">
        <v>1332</v>
      </c>
      <c r="K27" s="243" t="s">
        <v>1332</v>
      </c>
      <c r="L27" s="243" t="s">
        <v>1332</v>
      </c>
      <c r="M27" s="362"/>
    </row>
    <row r="28" spans="2:14" ht="50.15" customHeight="1" x14ac:dyDescent="0.35">
      <c r="B28" s="515" t="s">
        <v>1436</v>
      </c>
      <c r="C28" s="515"/>
      <c r="D28" s="99">
        <v>3</v>
      </c>
      <c r="J28" s="243" t="s">
        <v>1332</v>
      </c>
      <c r="K28" s="243" t="s">
        <v>1332</v>
      </c>
      <c r="L28" s="243" t="s">
        <v>1332</v>
      </c>
      <c r="M28" s="515"/>
      <c r="N28" s="515"/>
    </row>
    <row r="29" spans="2:14" ht="50.15" customHeight="1" x14ac:dyDescent="0.35">
      <c r="B29" s="515" t="s">
        <v>1437</v>
      </c>
      <c r="C29" s="515"/>
      <c r="D29" s="99">
        <v>3</v>
      </c>
      <c r="J29" s="243" t="s">
        <v>1332</v>
      </c>
      <c r="K29" s="243" t="s">
        <v>1332</v>
      </c>
      <c r="L29" s="243" t="s">
        <v>1332</v>
      </c>
      <c r="M29" s="515"/>
      <c r="N29" s="515"/>
    </row>
    <row r="30" spans="2:14" ht="74.150000000000006" customHeight="1" x14ac:dyDescent="0.35">
      <c r="B30" s="515" t="s">
        <v>1438</v>
      </c>
      <c r="C30" s="515"/>
      <c r="D30" s="99">
        <v>3</v>
      </c>
      <c r="K30" s="243" t="s">
        <v>1332</v>
      </c>
      <c r="L30" s="243" t="s">
        <v>1332</v>
      </c>
      <c r="M30" s="362"/>
    </row>
    <row r="31" spans="2:14" ht="70.400000000000006" customHeight="1" x14ac:dyDescent="0.35">
      <c r="B31" s="515" t="s">
        <v>1439</v>
      </c>
      <c r="C31" s="515"/>
      <c r="D31" s="99">
        <v>2</v>
      </c>
      <c r="K31" s="243" t="s">
        <v>1332</v>
      </c>
      <c r="L31" s="243" t="s">
        <v>1332</v>
      </c>
      <c r="M31" s="362"/>
    </row>
    <row r="32" spans="2:14" ht="59.15" customHeight="1" x14ac:dyDescent="0.35">
      <c r="B32" s="515" t="s">
        <v>1440</v>
      </c>
      <c r="C32" s="515"/>
      <c r="D32" s="99">
        <v>2</v>
      </c>
      <c r="K32" s="243" t="s">
        <v>1332</v>
      </c>
      <c r="L32" s="243" t="s">
        <v>1332</v>
      </c>
      <c r="M32" s="362"/>
    </row>
    <row r="33" spans="2:13" ht="46.4" customHeight="1" x14ac:dyDescent="0.35">
      <c r="B33" s="515" t="s">
        <v>1441</v>
      </c>
      <c r="C33" s="515"/>
      <c r="D33" s="99">
        <v>3</v>
      </c>
      <c r="K33" s="243" t="s">
        <v>1332</v>
      </c>
      <c r="L33" s="243" t="s">
        <v>1332</v>
      </c>
      <c r="M33" s="362"/>
    </row>
    <row r="34" spans="2:13" ht="83.9" customHeight="1" x14ac:dyDescent="0.35">
      <c r="B34" s="515" t="s">
        <v>1442</v>
      </c>
      <c r="C34" s="515"/>
      <c r="D34" s="99">
        <v>3</v>
      </c>
      <c r="K34" s="243" t="s">
        <v>1332</v>
      </c>
      <c r="L34" s="243" t="s">
        <v>1332</v>
      </c>
      <c r="M34" s="362"/>
    </row>
    <row r="35" spans="2:13" ht="50.15" customHeight="1" x14ac:dyDescent="0.35">
      <c r="B35" s="515" t="s">
        <v>1443</v>
      </c>
      <c r="C35" s="515"/>
      <c r="D35" s="99">
        <v>1</v>
      </c>
      <c r="K35" s="243" t="s">
        <v>1332</v>
      </c>
      <c r="L35" s="243" t="s">
        <v>1332</v>
      </c>
      <c r="M35" s="362"/>
    </row>
    <row r="36" spans="2:13" ht="36.75" customHeight="1" x14ac:dyDescent="0.35">
      <c r="B36" s="515" t="s">
        <v>1444</v>
      </c>
      <c r="C36" s="515"/>
      <c r="D36" s="99">
        <v>3</v>
      </c>
      <c r="K36" s="243" t="s">
        <v>1332</v>
      </c>
      <c r="L36" s="243" t="s">
        <v>1332</v>
      </c>
      <c r="M36" s="362"/>
    </row>
    <row r="37" spans="2:13" ht="90.65" customHeight="1" x14ac:dyDescent="0.35">
      <c r="B37" s="515" t="s">
        <v>1445</v>
      </c>
      <c r="C37" s="515"/>
      <c r="D37" s="99">
        <v>2</v>
      </c>
      <c r="K37" s="243" t="s">
        <v>1332</v>
      </c>
      <c r="L37" s="243" t="s">
        <v>1332</v>
      </c>
      <c r="M37" s="362"/>
    </row>
    <row r="38" spans="2:13" ht="58.5" customHeight="1" x14ac:dyDescent="0.35">
      <c r="B38" s="515" t="s">
        <v>1446</v>
      </c>
      <c r="C38" s="515"/>
      <c r="D38" s="99">
        <v>3</v>
      </c>
      <c r="K38" s="243" t="s">
        <v>1332</v>
      </c>
      <c r="L38" s="243" t="s">
        <v>1332</v>
      </c>
      <c r="M38" s="362"/>
    </row>
    <row r="39" spans="2:13" ht="46.4" customHeight="1" x14ac:dyDescent="0.35">
      <c r="B39" s="515" t="s">
        <v>1447</v>
      </c>
      <c r="C39" s="515"/>
      <c r="D39" s="99">
        <v>3</v>
      </c>
      <c r="K39" s="243" t="s">
        <v>1332</v>
      </c>
      <c r="L39" s="243" t="s">
        <v>1332</v>
      </c>
      <c r="M39" s="362"/>
    </row>
    <row r="40" spans="2:13" ht="61.4" customHeight="1" x14ac:dyDescent="0.35">
      <c r="B40" s="515" t="s">
        <v>1448</v>
      </c>
      <c r="C40" s="515"/>
      <c r="D40" s="99">
        <v>2</v>
      </c>
      <c r="K40" s="243" t="s">
        <v>1332</v>
      </c>
      <c r="L40" s="243" t="s">
        <v>1332</v>
      </c>
      <c r="M40" s="362"/>
    </row>
    <row r="41" spans="2:13" ht="65.150000000000006" customHeight="1" x14ac:dyDescent="0.35">
      <c r="B41" s="515" t="s">
        <v>1449</v>
      </c>
      <c r="C41" s="515"/>
      <c r="D41" s="99">
        <v>3</v>
      </c>
      <c r="K41" s="243" t="s">
        <v>1332</v>
      </c>
      <c r="L41" s="243" t="s">
        <v>1332</v>
      </c>
      <c r="M41" s="362"/>
    </row>
    <row r="42" spans="2:13" ht="46.4" customHeight="1" x14ac:dyDescent="0.35">
      <c r="B42" s="515" t="s">
        <v>1450</v>
      </c>
      <c r="C42" s="515"/>
      <c r="D42" s="99">
        <v>1</v>
      </c>
      <c r="M42" s="362"/>
    </row>
    <row r="43" spans="2:13" ht="42.65" customHeight="1" x14ac:dyDescent="0.35">
      <c r="B43" s="516" t="s">
        <v>1451</v>
      </c>
      <c r="C43" s="516"/>
      <c r="D43" s="102">
        <v>2</v>
      </c>
      <c r="E43" s="103"/>
      <c r="F43" s="103"/>
      <c r="G43" s="103"/>
      <c r="H43" s="103"/>
      <c r="I43" s="103"/>
      <c r="J43" s="246"/>
      <c r="K43" s="246"/>
      <c r="L43" s="246"/>
      <c r="M43" s="362"/>
    </row>
    <row r="44" spans="2:13" ht="14.5" customHeight="1" x14ac:dyDescent="0.35">
      <c r="B44" s="98" t="s">
        <v>1334</v>
      </c>
      <c r="C44" s="99"/>
      <c r="D44" s="99" cm="1">
        <f t="array" ref="D44">_xlfn.IFS('2. Employee Info'!O19='2. Employee Info'!N20,J44,'2. Employee Info'!O19='2. Employee Info'!N21,K44,'2. Employee Info'!O19='2. Employee Info'!N22,L44)</f>
        <v>5</v>
      </c>
      <c r="J44">
        <f>COUNTA(J25:J43)</f>
        <v>5</v>
      </c>
      <c r="K44">
        <f t="shared" ref="K44:L44" si="3">COUNTA(K25:K43)</f>
        <v>17</v>
      </c>
      <c r="L44">
        <f t="shared" si="3"/>
        <v>17</v>
      </c>
      <c r="M44" s="362"/>
    </row>
    <row r="45" spans="2:13" x14ac:dyDescent="0.35">
      <c r="B45" s="504" t="s">
        <v>49</v>
      </c>
      <c r="C45" s="504"/>
      <c r="D45" s="276" cm="1">
        <f t="array" ref="D45">MIN(6,SUM((((D25:D43)/($D44*3))*5)))</f>
        <v>6</v>
      </c>
      <c r="E45" s="276" cm="1">
        <f t="array" ref="E45">MIN(6,SUM((((E25:E43)/($D44*3))*5)))</f>
        <v>0</v>
      </c>
      <c r="F45" s="276" cm="1">
        <f t="array" ref="F45">MIN(6,SUM((((F25:F43)/($D44*3))*5)))</f>
        <v>0</v>
      </c>
      <c r="G45" s="276" cm="1">
        <f t="array" ref="G45">MIN(6,SUM((((G25:G43)/($D44*3))*5)))</f>
        <v>0</v>
      </c>
      <c r="H45" s="276" cm="1">
        <f t="array" ref="H45">MIN(6,SUM((((H25:H43)/($D44*3))*5)))</f>
        <v>0</v>
      </c>
      <c r="I45" s="276" cm="1">
        <f t="array" ref="I45">MIN(6,SUM((((I25:I43)/($D44*3))*5)))</f>
        <v>0</v>
      </c>
    </row>
    <row r="46" spans="2:13" ht="15" thickBot="1" x14ac:dyDescent="0.4">
      <c r="B46" s="503"/>
      <c r="C46" s="503"/>
      <c r="D46" s="503"/>
      <c r="E46" s="503"/>
      <c r="F46" s="503"/>
      <c r="G46" s="503"/>
      <c r="H46" s="503"/>
      <c r="I46" s="503"/>
    </row>
    <row r="47" spans="2:13" ht="39.5" thickBot="1" x14ac:dyDescent="0.4">
      <c r="B47" s="487" t="s">
        <v>1339</v>
      </c>
      <c r="C47" s="487"/>
      <c r="D47" s="104" t="s">
        <v>1327</v>
      </c>
      <c r="E47" s="368" t="s">
        <v>1345</v>
      </c>
      <c r="F47" s="368" t="s">
        <v>1178</v>
      </c>
      <c r="G47" s="368" t="s">
        <v>1179</v>
      </c>
      <c r="H47" s="368" t="s">
        <v>1180</v>
      </c>
      <c r="I47" s="368" t="s">
        <v>1181</v>
      </c>
      <c r="J47" s="104" t="s">
        <v>1328</v>
      </c>
      <c r="K47" s="104" t="s">
        <v>1329</v>
      </c>
      <c r="L47" s="104" t="s">
        <v>1330</v>
      </c>
    </row>
    <row r="48" spans="2:13" ht="32.9" customHeight="1" thickBot="1" x14ac:dyDescent="0.4">
      <c r="B48" s="508" t="s">
        <v>1452</v>
      </c>
      <c r="C48" s="508"/>
      <c r="D48" s="381">
        <v>1</v>
      </c>
      <c r="E48" s="118"/>
      <c r="F48" s="118"/>
      <c r="G48" s="118"/>
      <c r="H48" s="118"/>
      <c r="I48" s="118"/>
      <c r="J48" s="243" t="s">
        <v>1332</v>
      </c>
      <c r="K48" s="243" t="s">
        <v>1332</v>
      </c>
      <c r="L48" s="243" t="s">
        <v>1332</v>
      </c>
      <c r="M48" s="362"/>
    </row>
    <row r="49" spans="2:13" ht="45" customHeight="1" thickBot="1" x14ac:dyDescent="0.4">
      <c r="B49" s="508" t="s">
        <v>1453</v>
      </c>
      <c r="C49" s="508"/>
      <c r="D49" s="381">
        <v>1</v>
      </c>
      <c r="E49" s="118"/>
      <c r="F49" s="118"/>
      <c r="G49" s="118"/>
      <c r="H49" s="118"/>
      <c r="I49" s="118"/>
      <c r="J49" s="243"/>
      <c r="K49" s="243" t="s">
        <v>1332</v>
      </c>
      <c r="L49" s="243" t="s">
        <v>1332</v>
      </c>
      <c r="M49" s="362"/>
    </row>
    <row r="50" spans="2:13" ht="43.4" customHeight="1" thickBot="1" x14ac:dyDescent="0.4">
      <c r="B50" s="535" t="s">
        <v>1454</v>
      </c>
      <c r="C50" s="535"/>
      <c r="D50" s="381">
        <v>3</v>
      </c>
      <c r="E50" s="118"/>
      <c r="F50" s="118"/>
      <c r="G50" s="118"/>
      <c r="H50" s="118"/>
      <c r="I50" s="118"/>
      <c r="K50" s="243" t="s">
        <v>1332</v>
      </c>
      <c r="L50" s="243" t="s">
        <v>1332</v>
      </c>
      <c r="M50" s="243"/>
    </row>
    <row r="51" spans="2:13" ht="77.900000000000006" customHeight="1" x14ac:dyDescent="0.35">
      <c r="B51" s="518" t="s">
        <v>1455</v>
      </c>
      <c r="C51" s="518"/>
      <c r="D51" s="383">
        <v>1</v>
      </c>
      <c r="E51" s="130"/>
      <c r="F51" s="130"/>
      <c r="G51" s="130"/>
      <c r="H51" s="130"/>
      <c r="I51" s="130"/>
      <c r="J51" s="246"/>
      <c r="K51" s="246"/>
      <c r="L51" s="246"/>
    </row>
    <row r="52" spans="2:13" ht="14.5" customHeight="1" x14ac:dyDescent="0.35">
      <c r="B52" s="98" t="s">
        <v>1334</v>
      </c>
      <c r="C52" s="280"/>
      <c r="D52" s="121" cm="1">
        <f t="array" ref="D52">_xlfn.IFS('2. Employee Info'!O19='2. Employee Info'!N20,J52,'2. Employee Info'!O19='2. Employee Info'!N21,K52,'2. Employee Info'!O19='2. Employee Info'!N22,L52)</f>
        <v>1</v>
      </c>
      <c r="E52" s="118"/>
      <c r="F52" s="118"/>
      <c r="G52" s="118"/>
      <c r="H52" s="118"/>
      <c r="I52" s="118"/>
      <c r="J52">
        <f>COUNTA(J48:J51)</f>
        <v>1</v>
      </c>
      <c r="K52">
        <f t="shared" ref="K52:L52" si="4">COUNTA(K48:K51)</f>
        <v>3</v>
      </c>
      <c r="L52">
        <f t="shared" si="4"/>
        <v>3</v>
      </c>
    </row>
    <row r="53" spans="2:13" x14ac:dyDescent="0.35">
      <c r="B53" s="504" t="s">
        <v>49</v>
      </c>
      <c r="C53" s="504"/>
      <c r="D53" s="275" cm="1">
        <f t="array" ref="D53">MIN(6,SUM((((D48:D51)/($D52*3))*5)))</f>
        <v>6</v>
      </c>
      <c r="E53" s="275" cm="1">
        <f t="array" ref="E53">MIN(6,SUM((((E48:E51)/($D52*3))*5)))</f>
        <v>0</v>
      </c>
      <c r="F53" s="275" cm="1">
        <f t="array" ref="F53">MIN(6,SUM((((F48:F51)/($D52*3))*5)))</f>
        <v>0</v>
      </c>
      <c r="G53" s="275" cm="1">
        <f t="array" ref="G53">MIN(6,SUM((((G48:G51)/($D52*3))*5)))</f>
        <v>0</v>
      </c>
      <c r="H53" s="275" cm="1">
        <f t="array" ref="H53">MIN(6,SUM((((H48:H51)/($D52*3))*5)))</f>
        <v>0</v>
      </c>
      <c r="I53" s="275" cm="1">
        <f t="array" ref="I53">MIN(6,SUM((((I48:I51)/($D52*3))*5)))</f>
        <v>0</v>
      </c>
    </row>
    <row r="54" spans="2:13" ht="15" thickBot="1" x14ac:dyDescent="0.4">
      <c r="B54" s="503"/>
      <c r="C54" s="503"/>
      <c r="D54" s="503"/>
      <c r="E54" s="503"/>
      <c r="F54" s="503"/>
      <c r="G54" s="503"/>
      <c r="H54" s="503"/>
      <c r="I54" s="503"/>
    </row>
    <row r="55" spans="2:13" ht="39.5" thickBot="1" x14ac:dyDescent="0.4">
      <c r="B55" s="487" t="s">
        <v>1340</v>
      </c>
      <c r="C55" s="487"/>
      <c r="D55" s="104" t="s">
        <v>1327</v>
      </c>
      <c r="E55" s="368" t="s">
        <v>1345</v>
      </c>
      <c r="F55" s="368" t="s">
        <v>1178</v>
      </c>
      <c r="G55" s="368" t="s">
        <v>1179</v>
      </c>
      <c r="H55" s="368" t="s">
        <v>1180</v>
      </c>
      <c r="I55" s="368" t="s">
        <v>1181</v>
      </c>
      <c r="J55" s="104" t="s">
        <v>1328</v>
      </c>
      <c r="K55" s="104" t="s">
        <v>1329</v>
      </c>
      <c r="L55" s="104" t="s">
        <v>1330</v>
      </c>
    </row>
    <row r="56" spans="2:13" ht="45" customHeight="1" x14ac:dyDescent="0.35">
      <c r="B56" s="480" t="s">
        <v>1456</v>
      </c>
      <c r="C56" s="480"/>
      <c r="D56" s="107">
        <v>3</v>
      </c>
      <c r="J56" s="249" t="s">
        <v>1332</v>
      </c>
      <c r="K56" s="249" t="s">
        <v>1332</v>
      </c>
      <c r="L56" s="249" t="s">
        <v>1332</v>
      </c>
    </row>
    <row r="57" spans="2:13" ht="38.15" customHeight="1" x14ac:dyDescent="0.35">
      <c r="B57" s="480" t="s">
        <v>1457</v>
      </c>
      <c r="C57" s="480"/>
      <c r="D57" s="99">
        <v>1</v>
      </c>
      <c r="K57" s="243" t="s">
        <v>1332</v>
      </c>
      <c r="L57" s="243" t="s">
        <v>1332</v>
      </c>
    </row>
    <row r="58" spans="2:13" ht="33.65" customHeight="1" x14ac:dyDescent="0.35">
      <c r="B58" s="479" t="s">
        <v>1458</v>
      </c>
      <c r="C58" s="479"/>
      <c r="D58" s="99">
        <v>3</v>
      </c>
      <c r="K58" s="243" t="s">
        <v>1332</v>
      </c>
      <c r="L58" s="243" t="s">
        <v>1332</v>
      </c>
    </row>
    <row r="59" spans="2:13" ht="41.15" customHeight="1" x14ac:dyDescent="0.35">
      <c r="B59" s="513" t="s">
        <v>1459</v>
      </c>
      <c r="C59" s="513"/>
      <c r="D59" s="102">
        <v>1</v>
      </c>
      <c r="E59" s="103"/>
      <c r="F59" s="103"/>
      <c r="G59" s="103"/>
      <c r="H59" s="103"/>
      <c r="I59" s="103"/>
      <c r="J59" s="103"/>
      <c r="K59" s="246" t="s">
        <v>1332</v>
      </c>
      <c r="L59" s="246" t="s">
        <v>1332</v>
      </c>
    </row>
    <row r="60" spans="2:13" ht="14.5" customHeight="1" x14ac:dyDescent="0.35">
      <c r="B60" s="98" t="s">
        <v>1334</v>
      </c>
      <c r="C60" s="280"/>
      <c r="D60" s="99" cm="1">
        <f t="array" ref="D60">_xlfn.IFS('2. Employee Info'!O19='2. Employee Info'!N20,J60,'2. Employee Info'!O19='2. Employee Info'!N21,K60,'2. Employee Info'!O19='2. Employee Info'!N22,L60)</f>
        <v>1</v>
      </c>
      <c r="J60">
        <f>COUNTA(J56:J59)</f>
        <v>1</v>
      </c>
      <c r="K60">
        <f t="shared" ref="K60:L60" si="5">COUNTA(K56:K59)</f>
        <v>4</v>
      </c>
      <c r="L60">
        <f t="shared" si="5"/>
        <v>4</v>
      </c>
    </row>
    <row r="61" spans="2:13" x14ac:dyDescent="0.35">
      <c r="B61" s="504" t="s">
        <v>49</v>
      </c>
      <c r="C61" s="504"/>
      <c r="D61" s="275" cm="1">
        <f t="array" ref="D61">MIN(6,SUM((((D56:D59)/($D60*3))*5)))</f>
        <v>6</v>
      </c>
      <c r="E61" s="275" cm="1">
        <f t="array" ref="E61">MIN(6,SUM((((E56:E59)/($D60*3))*5)))</f>
        <v>0</v>
      </c>
      <c r="F61" s="275" cm="1">
        <f t="array" ref="F61">MIN(6,SUM((((F56:F59)/($D60*3))*5)))</f>
        <v>0</v>
      </c>
      <c r="G61" s="275" cm="1">
        <f t="array" ref="G61">MIN(6,SUM((((G56:G59)/($D60*3))*5)))</f>
        <v>0</v>
      </c>
      <c r="H61" s="275" cm="1">
        <f t="array" ref="H61">MIN(6,SUM((((H56:H59)/($D60*3))*5)))</f>
        <v>0</v>
      </c>
      <c r="I61" s="275" cm="1">
        <f t="array" ref="I61">MIN(6,SUM((((I56:I59)/($D60*3))*5)))</f>
        <v>0</v>
      </c>
    </row>
    <row r="62" spans="2:13" ht="15" thickBot="1" x14ac:dyDescent="0.4">
      <c r="B62" s="514"/>
      <c r="C62" s="514"/>
      <c r="D62" s="514"/>
      <c r="E62" s="514"/>
      <c r="F62" s="514"/>
      <c r="G62" s="514"/>
      <c r="H62" s="514"/>
      <c r="I62" s="514"/>
    </row>
    <row r="63" spans="2:13" ht="15" thickBot="1" x14ac:dyDescent="0.4">
      <c r="B63" s="511" t="s">
        <v>1341</v>
      </c>
      <c r="C63" s="512"/>
      <c r="D63" s="395">
        <f>AVERAGE(D61,D53,D45,D22,D17)</f>
        <v>5.8</v>
      </c>
      <c r="E63" s="395">
        <f t="shared" ref="E63:I63" si="6">AVERAGE(E61,E53,E45,E22,E17)</f>
        <v>0</v>
      </c>
      <c r="F63" s="395">
        <f t="shared" si="6"/>
        <v>0</v>
      </c>
      <c r="G63" s="395">
        <f t="shared" si="6"/>
        <v>0</v>
      </c>
      <c r="H63" s="395">
        <f t="shared" si="6"/>
        <v>0</v>
      </c>
      <c r="I63" s="395">
        <f t="shared" si="6"/>
        <v>0</v>
      </c>
    </row>
    <row r="65" spans="2:12" x14ac:dyDescent="0.35">
      <c r="B65" s="66"/>
      <c r="J65">
        <v>22</v>
      </c>
      <c r="K65">
        <v>4</v>
      </c>
      <c r="L65">
        <v>3</v>
      </c>
    </row>
  </sheetData>
  <mergeCells count="56">
    <mergeCell ref="B63:C63"/>
    <mergeCell ref="B39:C39"/>
    <mergeCell ref="B46:I46"/>
    <mergeCell ref="B40:C40"/>
    <mergeCell ref="B45:C45"/>
    <mergeCell ref="B47:C47"/>
    <mergeCell ref="B49:C49"/>
    <mergeCell ref="B41:C41"/>
    <mergeCell ref="B57:C57"/>
    <mergeCell ref="B59:C59"/>
    <mergeCell ref="B50:C50"/>
    <mergeCell ref="B56:C56"/>
    <mergeCell ref="B48:C48"/>
    <mergeCell ref="B38:C38"/>
    <mergeCell ref="B54:I54"/>
    <mergeCell ref="B62:I62"/>
    <mergeCell ref="B61:C61"/>
    <mergeCell ref="B24:C24"/>
    <mergeCell ref="B58:C58"/>
    <mergeCell ref="B43:C43"/>
    <mergeCell ref="B37:C37"/>
    <mergeCell ref="B36:C36"/>
    <mergeCell ref="B35:C35"/>
    <mergeCell ref="B42:C42"/>
    <mergeCell ref="B51:C51"/>
    <mergeCell ref="B53:C53"/>
    <mergeCell ref="B55:C55"/>
    <mergeCell ref="B23:I23"/>
    <mergeCell ref="B34:C34"/>
    <mergeCell ref="B28:C28"/>
    <mergeCell ref="B30:C30"/>
    <mergeCell ref="B31:C31"/>
    <mergeCell ref="B25:C25"/>
    <mergeCell ref="B26:C26"/>
    <mergeCell ref="B27:C27"/>
    <mergeCell ref="B32:C32"/>
    <mergeCell ref="B33:C33"/>
    <mergeCell ref="B15:C15"/>
    <mergeCell ref="B17:C17"/>
    <mergeCell ref="B19:C19"/>
    <mergeCell ref="B20:C20"/>
    <mergeCell ref="B22:C22"/>
    <mergeCell ref="B18:I18"/>
    <mergeCell ref="B14:C14"/>
    <mergeCell ref="B11:C11"/>
    <mergeCell ref="B12:C12"/>
    <mergeCell ref="B13:C13"/>
    <mergeCell ref="B3:L3"/>
    <mergeCell ref="B9:L9"/>
    <mergeCell ref="B10:L10"/>
    <mergeCell ref="C7:D7"/>
    <mergeCell ref="M25:N25"/>
    <mergeCell ref="M26:N26"/>
    <mergeCell ref="M28:N28"/>
    <mergeCell ref="B29:C29"/>
    <mergeCell ref="M29:N29"/>
  </mergeCells>
  <phoneticPr fontId="129" type="noConversion"/>
  <dataValidations count="1">
    <dataValidation type="whole" allowBlank="1" showInputMessage="1" showErrorMessage="1" sqref="D12:D15 D20 D25:D43 D48:D51 D56:D59" xr:uid="{C87431A1-AC75-4C1F-817D-97EB19246272}">
      <formula1>0</formula1>
      <formula2>3</formula2>
    </dataValidation>
  </dataValidations>
  <pageMargins left="0.25" right="0.25" top="0.75" bottom="0.75" header="0.3" footer="0.3"/>
  <pageSetup paperSize="9" scale="48"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N49"/>
  <sheetViews>
    <sheetView topLeftCell="A31" workbookViewId="0">
      <selection activeCell="E50" sqref="E50"/>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2" ht="18.5" x14ac:dyDescent="0.45">
      <c r="A2" s="185">
        <v>21</v>
      </c>
      <c r="B2" s="182" t="s">
        <v>1512</v>
      </c>
      <c r="C2" s="182"/>
      <c r="D2" s="181"/>
      <c r="E2" s="181"/>
      <c r="F2" s="181"/>
      <c r="G2" s="181"/>
      <c r="H2" s="181"/>
      <c r="I2" s="181"/>
      <c r="J2" s="181"/>
      <c r="K2" s="181"/>
      <c r="L2" s="181"/>
    </row>
    <row r="3" spans="1:12" ht="31.5" customHeight="1" x14ac:dyDescent="0.35">
      <c r="B3" s="479" t="s">
        <v>1319</v>
      </c>
      <c r="C3" s="479"/>
      <c r="D3" s="479"/>
      <c r="E3" s="479"/>
      <c r="F3" s="479"/>
      <c r="G3" s="479"/>
      <c r="H3" s="479"/>
      <c r="I3" s="479"/>
      <c r="J3" s="479"/>
      <c r="K3" s="479"/>
      <c r="L3" s="479"/>
    </row>
    <row r="4" spans="1:12" x14ac:dyDescent="0.35">
      <c r="B4" s="284" t="s">
        <v>1320</v>
      </c>
      <c r="C4" s="284" t="s">
        <v>1321</v>
      </c>
      <c r="D4" s="235"/>
      <c r="E4" s="235"/>
      <c r="F4" s="235"/>
      <c r="G4" s="235"/>
      <c r="H4" s="235"/>
      <c r="I4" s="235"/>
      <c r="J4" s="235"/>
      <c r="K4" s="235"/>
      <c r="L4" s="235"/>
    </row>
    <row r="5" spans="1:12" x14ac:dyDescent="0.35">
      <c r="B5" s="283">
        <v>0</v>
      </c>
      <c r="C5" s="281" t="s">
        <v>1190</v>
      </c>
      <c r="D5" s="235"/>
      <c r="E5" s="235"/>
      <c r="F5" s="235"/>
      <c r="G5" s="235"/>
      <c r="H5" s="235"/>
      <c r="I5" s="235"/>
      <c r="J5" s="235"/>
      <c r="K5" s="235"/>
      <c r="L5" s="235"/>
    </row>
    <row r="6" spans="1:12" x14ac:dyDescent="0.35">
      <c r="B6" s="283">
        <v>1</v>
      </c>
      <c r="C6" s="281" t="s">
        <v>1322</v>
      </c>
      <c r="D6" s="235"/>
      <c r="E6" s="235"/>
      <c r="F6" s="235"/>
      <c r="G6" s="235"/>
      <c r="H6" s="235"/>
      <c r="I6" s="235"/>
      <c r="J6" s="235"/>
      <c r="K6" s="235"/>
      <c r="L6" s="235"/>
    </row>
    <row r="7" spans="1:12" x14ac:dyDescent="0.35">
      <c r="B7" s="283">
        <v>2</v>
      </c>
      <c r="C7" s="510" t="s">
        <v>1323</v>
      </c>
      <c r="D7" s="510"/>
      <c r="E7" s="235"/>
      <c r="F7" s="235"/>
      <c r="G7" s="235"/>
      <c r="H7" s="235"/>
      <c r="I7" s="235"/>
      <c r="J7" s="235"/>
      <c r="K7" s="235"/>
      <c r="L7" s="235"/>
    </row>
    <row r="8" spans="1:12" x14ac:dyDescent="0.35">
      <c r="B8" s="283">
        <v>3</v>
      </c>
      <c r="C8" s="281" t="s">
        <v>1324</v>
      </c>
      <c r="D8" s="235"/>
      <c r="E8" s="235"/>
      <c r="F8" s="235"/>
      <c r="G8" s="235"/>
      <c r="H8" s="235"/>
      <c r="I8" s="235"/>
      <c r="J8" s="235"/>
      <c r="K8" s="235"/>
      <c r="L8" s="235"/>
    </row>
    <row r="9" spans="1:12" x14ac:dyDescent="0.35">
      <c r="B9" s="509"/>
      <c r="C9" s="509"/>
      <c r="D9" s="509"/>
      <c r="E9" s="509"/>
      <c r="F9" s="509"/>
      <c r="G9" s="509"/>
      <c r="H9" s="509"/>
      <c r="I9" s="509"/>
      <c r="J9" s="509"/>
      <c r="K9" s="509"/>
      <c r="L9" s="509"/>
    </row>
    <row r="10" spans="1:12" ht="34.4" customHeight="1" thickBot="1" x14ac:dyDescent="0.4">
      <c r="B10" s="479" t="s">
        <v>1513</v>
      </c>
      <c r="C10" s="479"/>
      <c r="D10" s="479"/>
      <c r="E10" s="479"/>
      <c r="F10" s="479"/>
      <c r="G10" s="479"/>
      <c r="H10" s="479"/>
      <c r="I10" s="479"/>
      <c r="J10" s="479"/>
      <c r="K10" s="479"/>
      <c r="L10" s="479"/>
    </row>
    <row r="11" spans="1:12"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2" ht="39.75" customHeight="1" x14ac:dyDescent="0.35">
      <c r="B12" s="515" t="s">
        <v>1514</v>
      </c>
      <c r="C12" s="515"/>
      <c r="D12" s="99">
        <v>3</v>
      </c>
      <c r="J12" s="243" t="s">
        <v>1332</v>
      </c>
      <c r="K12" s="243" t="s">
        <v>1332</v>
      </c>
      <c r="L12" s="243" t="s">
        <v>1332</v>
      </c>
    </row>
    <row r="13" spans="1:12" ht="39.75" customHeight="1" x14ac:dyDescent="0.35">
      <c r="B13" s="516" t="s">
        <v>1515</v>
      </c>
      <c r="C13" s="516"/>
      <c r="D13" s="102">
        <v>3</v>
      </c>
      <c r="E13" s="103"/>
      <c r="F13" s="103"/>
      <c r="G13" s="103"/>
      <c r="H13" s="103"/>
      <c r="I13" s="103"/>
      <c r="J13" s="103"/>
      <c r="K13" s="246" t="s">
        <v>1332</v>
      </c>
      <c r="L13" s="246" t="s">
        <v>1332</v>
      </c>
    </row>
    <row r="14" spans="1:12" ht="14.5" customHeight="1" x14ac:dyDescent="0.35">
      <c r="B14" s="480" t="s">
        <v>1334</v>
      </c>
      <c r="C14" s="480"/>
      <c r="D14" s="391" cm="1">
        <f t="array" ref="D14">_xlfn.IFS('2. Employee Info'!O19='2. Employee Info'!N20,J14,'2. Employee Info'!O19='2. Employee Info'!N21,K14,'2. Employee Info'!O19='2. Employee Info'!N22,L14)</f>
        <v>1</v>
      </c>
      <c r="J14">
        <f>COUNTA(J12:J13)</f>
        <v>1</v>
      </c>
      <c r="K14">
        <f t="shared" ref="K14:L14" si="0">COUNTA(K12:K13)</f>
        <v>2</v>
      </c>
      <c r="L14">
        <f t="shared" si="0"/>
        <v>2</v>
      </c>
    </row>
    <row r="15" spans="1:12" x14ac:dyDescent="0.35">
      <c r="B15" s="504" t="s">
        <v>49</v>
      </c>
      <c r="C15" s="504"/>
      <c r="D15" s="276" cm="1">
        <f t="array" ref="D15">MIN(6,SUM((((D12:D13)/($D14*3))*5)))</f>
        <v>6</v>
      </c>
      <c r="E15" s="276" cm="1">
        <f t="array" ref="E15">MIN(6,SUM((((E12:E13)/($D14*3))*5)))</f>
        <v>0</v>
      </c>
      <c r="F15" s="276" cm="1">
        <f t="array" ref="F15">MIN(6,SUM((((F12:F13)/($D14*3))*5)))</f>
        <v>0</v>
      </c>
      <c r="G15" s="276" cm="1">
        <f t="array" ref="G15">MIN(6,SUM((((G12:G13)/($D14*3))*5)))</f>
        <v>0</v>
      </c>
      <c r="H15" s="276" cm="1">
        <f t="array" ref="H15">MIN(6,SUM((((H12:H13)/($D14*3))*5)))</f>
        <v>0</v>
      </c>
      <c r="I15" s="276" cm="1">
        <f t="array" ref="I15">MIN(6,SUM((((I12:I13)/($D14*3))*5)))</f>
        <v>0</v>
      </c>
    </row>
    <row r="16" spans="1:12" ht="15" thickBot="1" x14ac:dyDescent="0.4">
      <c r="B16" s="503"/>
      <c r="C16" s="503"/>
      <c r="D16" s="503"/>
      <c r="E16" s="503"/>
      <c r="F16" s="503"/>
      <c r="G16" s="503"/>
      <c r="H16" s="503"/>
      <c r="I16" s="503"/>
    </row>
    <row r="17" spans="2:14" ht="39.5" thickBot="1" x14ac:dyDescent="0.4">
      <c r="B17" s="487" t="s">
        <v>1335</v>
      </c>
      <c r="C17" s="487"/>
      <c r="D17" s="104" t="s">
        <v>1327</v>
      </c>
      <c r="E17" s="368" t="s">
        <v>1345</v>
      </c>
      <c r="F17" s="368" t="s">
        <v>1178</v>
      </c>
      <c r="G17" s="368" t="s">
        <v>1179</v>
      </c>
      <c r="H17" s="368" t="s">
        <v>1180</v>
      </c>
      <c r="I17" s="368" t="s">
        <v>1181</v>
      </c>
      <c r="J17" s="104" t="s">
        <v>1328</v>
      </c>
      <c r="K17" s="104" t="s">
        <v>1329</v>
      </c>
      <c r="L17" s="104" t="s">
        <v>1330</v>
      </c>
    </row>
    <row r="18" spans="2:14" ht="46.4" customHeight="1" x14ac:dyDescent="0.35">
      <c r="B18" s="515" t="s">
        <v>1702</v>
      </c>
      <c r="C18" s="515"/>
      <c r="D18" s="99">
        <v>3</v>
      </c>
      <c r="J18" s="243" t="s">
        <v>1332</v>
      </c>
      <c r="K18" s="243" t="s">
        <v>1332</v>
      </c>
      <c r="L18" s="243" t="s">
        <v>1332</v>
      </c>
    </row>
    <row r="19" spans="2:14" ht="46.4" customHeight="1" x14ac:dyDescent="0.35">
      <c r="B19" s="513" t="s">
        <v>1703</v>
      </c>
      <c r="C19" s="513"/>
      <c r="D19" s="102">
        <v>3</v>
      </c>
      <c r="E19" s="103"/>
      <c r="F19" s="103"/>
      <c r="G19" s="103"/>
      <c r="H19" s="103"/>
      <c r="I19" s="103"/>
      <c r="J19" s="103"/>
      <c r="K19" s="103"/>
      <c r="L19" s="246" t="s">
        <v>1332</v>
      </c>
    </row>
    <row r="20" spans="2:14" ht="14.5" customHeight="1" x14ac:dyDescent="0.35">
      <c r="B20" s="480" t="s">
        <v>1334</v>
      </c>
      <c r="C20" s="480"/>
      <c r="D20" s="99" cm="1">
        <f t="array" ref="D20">_xlfn.IFS('2. Employee Info'!O19='2. Employee Info'!N20,J20,'2. Employee Info'!O19='2. Employee Info'!N21,K20,'2. Employee Info'!O19='2. Employee Info'!N22,L20)</f>
        <v>1</v>
      </c>
      <c r="J20">
        <f>COUNTA(J18:J19)</f>
        <v>1</v>
      </c>
      <c r="K20">
        <f t="shared" ref="K20:L20" si="1">COUNTA(K18:K19)</f>
        <v>1</v>
      </c>
      <c r="L20">
        <f t="shared" si="1"/>
        <v>2</v>
      </c>
    </row>
    <row r="21" spans="2:14" x14ac:dyDescent="0.35">
      <c r="B21" s="504" t="s">
        <v>49</v>
      </c>
      <c r="C21" s="504"/>
      <c r="D21" s="275" cm="1">
        <f t="array" ref="D21">MIN(6,SUM((((D18:D19)/($D20*3))*5)))</f>
        <v>6</v>
      </c>
      <c r="E21" s="275" cm="1">
        <f t="array" ref="E21">MIN(6,SUM((((E18:E19)/($D20*3))*5)))</f>
        <v>0</v>
      </c>
      <c r="F21" s="275" cm="1">
        <f t="array" ref="F21">MIN(6,SUM((((F18:F19)/($D20*3))*5)))</f>
        <v>0</v>
      </c>
      <c r="G21" s="275" cm="1">
        <f t="array" ref="G21">MIN(6,SUM((((G18:G19)/($D20*3))*5)))</f>
        <v>0</v>
      </c>
      <c r="H21" s="275" cm="1">
        <f t="array" ref="H21">MIN(6,SUM((((H18:H19)/($D20*3))*5)))</f>
        <v>0</v>
      </c>
      <c r="I21" s="275" cm="1">
        <f t="array" ref="I21">MIN(6,SUM((((I18:I19)/($D20*3))*5)))</f>
        <v>0</v>
      </c>
    </row>
    <row r="22" spans="2:14" ht="15" thickBot="1" x14ac:dyDescent="0.4">
      <c r="B22" s="477"/>
      <c r="C22" s="477"/>
      <c r="D22" s="477"/>
      <c r="E22" s="477"/>
      <c r="F22" s="477"/>
      <c r="G22" s="477"/>
      <c r="H22" s="477"/>
      <c r="I22" s="477"/>
    </row>
    <row r="23" spans="2:14" ht="39.5" thickBot="1" x14ac:dyDescent="0.4">
      <c r="B23" s="487" t="s">
        <v>1338</v>
      </c>
      <c r="C23" s="487"/>
      <c r="D23" s="104" t="s">
        <v>1327</v>
      </c>
      <c r="E23" s="368" t="s">
        <v>1345</v>
      </c>
      <c r="F23" s="368" t="s">
        <v>1178</v>
      </c>
      <c r="G23" s="368" t="s">
        <v>1179</v>
      </c>
      <c r="H23" s="368" t="s">
        <v>1180</v>
      </c>
      <c r="I23" s="368" t="s">
        <v>1181</v>
      </c>
      <c r="J23" s="104" t="s">
        <v>1328</v>
      </c>
      <c r="K23" s="104" t="s">
        <v>1329</v>
      </c>
      <c r="L23" s="104" t="s">
        <v>1330</v>
      </c>
    </row>
    <row r="24" spans="2:14" ht="46.4" customHeight="1" x14ac:dyDescent="0.35">
      <c r="B24" s="515" t="s">
        <v>1704</v>
      </c>
      <c r="C24" s="515"/>
      <c r="D24" s="99">
        <v>3</v>
      </c>
      <c r="J24" s="243" t="s">
        <v>1332</v>
      </c>
      <c r="K24" s="243" t="s">
        <v>1332</v>
      </c>
      <c r="L24" s="243" t="s">
        <v>1332</v>
      </c>
      <c r="M24" s="515"/>
      <c r="N24" s="515"/>
    </row>
    <row r="25" spans="2:14" ht="46.4" customHeight="1" x14ac:dyDescent="0.35">
      <c r="B25" s="515" t="s">
        <v>1705</v>
      </c>
      <c r="C25" s="515"/>
      <c r="D25" s="99">
        <v>3</v>
      </c>
      <c r="J25" s="243" t="s">
        <v>1332</v>
      </c>
      <c r="K25" s="243" t="s">
        <v>1332</v>
      </c>
      <c r="L25" s="243" t="s">
        <v>1332</v>
      </c>
      <c r="M25" s="515"/>
      <c r="N25" s="515"/>
    </row>
    <row r="26" spans="2:14" ht="46.4" customHeight="1" x14ac:dyDescent="0.35">
      <c r="B26" s="515" t="s">
        <v>1706</v>
      </c>
      <c r="C26" s="515"/>
      <c r="D26" s="99">
        <v>3</v>
      </c>
      <c r="J26" s="243" t="s">
        <v>1332</v>
      </c>
      <c r="K26" s="243" t="s">
        <v>1332</v>
      </c>
      <c r="L26" s="243" t="s">
        <v>1332</v>
      </c>
      <c r="M26" s="515"/>
      <c r="N26" s="515"/>
    </row>
    <row r="27" spans="2:14" ht="46.4" customHeight="1" x14ac:dyDescent="0.35">
      <c r="B27" s="515" t="s">
        <v>1707</v>
      </c>
      <c r="C27" s="515"/>
      <c r="D27" s="99">
        <v>3</v>
      </c>
      <c r="J27" s="243" t="s">
        <v>1332</v>
      </c>
      <c r="K27" s="243" t="s">
        <v>1332</v>
      </c>
      <c r="L27" s="243" t="s">
        <v>1332</v>
      </c>
      <c r="M27" s="515"/>
      <c r="N27" s="515"/>
    </row>
    <row r="28" spans="2:14" ht="46.4" customHeight="1" x14ac:dyDescent="0.35">
      <c r="B28" s="515" t="s">
        <v>1708</v>
      </c>
      <c r="C28" s="515"/>
      <c r="D28" s="99">
        <v>3</v>
      </c>
      <c r="J28" s="243" t="s">
        <v>1332</v>
      </c>
      <c r="K28" s="243" t="s">
        <v>1332</v>
      </c>
      <c r="L28" s="243" t="s">
        <v>1332</v>
      </c>
      <c r="M28" s="515"/>
      <c r="N28" s="515"/>
    </row>
    <row r="29" spans="2:14" ht="51.65" customHeight="1" x14ac:dyDescent="0.35">
      <c r="B29" s="515" t="s">
        <v>1709</v>
      </c>
      <c r="C29" s="515"/>
      <c r="D29" s="99">
        <v>3</v>
      </c>
      <c r="J29" s="243"/>
      <c r="K29" s="243" t="s">
        <v>1332</v>
      </c>
      <c r="L29" s="243" t="s">
        <v>1332</v>
      </c>
      <c r="M29" s="515"/>
      <c r="N29" s="515"/>
    </row>
    <row r="30" spans="2:14" ht="48.65" customHeight="1" x14ac:dyDescent="0.35">
      <c r="B30" s="515" t="s">
        <v>1710</v>
      </c>
      <c r="C30" s="515"/>
      <c r="D30" s="99">
        <v>1</v>
      </c>
      <c r="J30" s="243"/>
      <c r="K30" s="243"/>
      <c r="L30" s="243"/>
    </row>
    <row r="31" spans="2:14" ht="46.4" customHeight="1" x14ac:dyDescent="0.35">
      <c r="B31" s="516" t="s">
        <v>1711</v>
      </c>
      <c r="C31" s="516"/>
      <c r="D31" s="102">
        <v>3</v>
      </c>
      <c r="E31" s="103"/>
      <c r="F31" s="103"/>
      <c r="G31" s="103"/>
      <c r="H31" s="103"/>
      <c r="I31" s="103"/>
      <c r="J31" s="246"/>
      <c r="K31" s="246"/>
      <c r="L31" s="246"/>
    </row>
    <row r="32" spans="2:14" ht="14.5" customHeight="1" x14ac:dyDescent="0.35">
      <c r="B32" s="480" t="s">
        <v>1334</v>
      </c>
      <c r="C32" s="480"/>
      <c r="D32" s="99" cm="1">
        <f t="array" ref="D32">_xlfn.IFS('2. Employee Info'!O19='2. Employee Info'!N20,J32,'2. Employee Info'!O19='2. Employee Info'!N21,K32,'2. Employee Info'!O19='2. Employee Info'!N22,L32)</f>
        <v>5</v>
      </c>
      <c r="J32">
        <f>COUNTA(J24:J31)</f>
        <v>5</v>
      </c>
      <c r="K32">
        <f t="shared" ref="K32:L32" si="2">COUNTA(K24:K31)</f>
        <v>6</v>
      </c>
      <c r="L32">
        <f t="shared" si="2"/>
        <v>6</v>
      </c>
    </row>
    <row r="33" spans="2:13" x14ac:dyDescent="0.35">
      <c r="B33" s="504" t="s">
        <v>49</v>
      </c>
      <c r="C33" s="504"/>
      <c r="D33" s="276" cm="1">
        <f t="array" ref="D33">MIN(6,SUM((((D24:D31)/($D32*3))*5)))</f>
        <v>6</v>
      </c>
      <c r="E33" s="276" cm="1">
        <f t="array" ref="E33">MIN(6,SUM((((E24:E31)/($D32*3))*5)))</f>
        <v>0</v>
      </c>
      <c r="F33" s="276" cm="1">
        <f t="array" ref="F33">MIN(6,SUM((((F24:F31)/($D32*3))*5)))</f>
        <v>0</v>
      </c>
      <c r="G33" s="276" cm="1">
        <f t="array" ref="G33">MIN(6,SUM((((G24:G31)/($D32*3))*5)))</f>
        <v>0</v>
      </c>
      <c r="H33" s="276" cm="1">
        <f t="array" ref="H33">MIN(6,SUM((((H24:H31)/($D32*3))*5)))</f>
        <v>0</v>
      </c>
      <c r="I33" s="276" cm="1">
        <f t="array" ref="I33">MIN(6,SUM((((I24:I31)/($D32*3))*5)))</f>
        <v>0</v>
      </c>
    </row>
    <row r="34" spans="2:13" ht="15" thickBot="1" x14ac:dyDescent="0.4">
      <c r="B34" s="99"/>
      <c r="C34" s="99"/>
      <c r="D34" s="99"/>
    </row>
    <row r="35" spans="2:13" ht="39.5" thickBot="1" x14ac:dyDescent="0.4">
      <c r="B35" s="487" t="s">
        <v>1339</v>
      </c>
      <c r="C35" s="487"/>
      <c r="D35" s="104" t="s">
        <v>1327</v>
      </c>
      <c r="E35" s="368" t="s">
        <v>1345</v>
      </c>
      <c r="F35" s="368" t="s">
        <v>1178</v>
      </c>
      <c r="G35" s="368" t="s">
        <v>1179</v>
      </c>
      <c r="H35" s="368" t="s">
        <v>1180</v>
      </c>
      <c r="I35" s="368" t="s">
        <v>1181</v>
      </c>
      <c r="J35" s="104" t="s">
        <v>1328</v>
      </c>
      <c r="K35" s="104" t="s">
        <v>1329</v>
      </c>
      <c r="L35" s="104" t="s">
        <v>1330</v>
      </c>
    </row>
    <row r="36" spans="2:13" ht="39.65" customHeight="1" thickBot="1" x14ac:dyDescent="0.4">
      <c r="B36" s="508" t="s">
        <v>1712</v>
      </c>
      <c r="C36" s="508"/>
      <c r="D36" s="381">
        <v>3</v>
      </c>
      <c r="E36" s="118"/>
      <c r="F36" s="118"/>
      <c r="G36" s="118"/>
      <c r="H36" s="118"/>
      <c r="I36" s="118"/>
      <c r="J36" s="243" t="s">
        <v>1332</v>
      </c>
      <c r="K36" s="243" t="s">
        <v>1332</v>
      </c>
      <c r="L36" s="243" t="s">
        <v>1332</v>
      </c>
      <c r="M36" s="243"/>
    </row>
    <row r="37" spans="2:13" ht="41.15" customHeight="1" x14ac:dyDescent="0.35">
      <c r="B37" s="516" t="s">
        <v>1713</v>
      </c>
      <c r="C37" s="516"/>
      <c r="D37" s="102">
        <v>1</v>
      </c>
      <c r="E37" s="130"/>
      <c r="F37" s="130"/>
      <c r="G37" s="130"/>
      <c r="H37" s="130"/>
      <c r="I37" s="130"/>
      <c r="J37" s="103"/>
      <c r="K37" s="246" t="s">
        <v>1332</v>
      </c>
      <c r="L37" s="246" t="s">
        <v>1332</v>
      </c>
    </row>
    <row r="38" spans="2:13" ht="14.5" customHeight="1" x14ac:dyDescent="0.35">
      <c r="B38" s="480" t="s">
        <v>1334</v>
      </c>
      <c r="C38" s="480"/>
      <c r="D38" s="457" cm="1">
        <f t="array" ref="D38">_xlfn.IFS('2. Employee Info'!O19='2. Employee Info'!N20,J38,'2. Employee Info'!O19='2. Employee Info'!N21,K38,'2. Employee Info'!O19='2. Employee Info'!N22,L38)</f>
        <v>1</v>
      </c>
      <c r="E38" s="392"/>
      <c r="F38" s="392"/>
      <c r="G38" s="392"/>
      <c r="H38" s="392"/>
      <c r="I38" s="392"/>
      <c r="J38">
        <f>COUNTA(J36:J37)</f>
        <v>1</v>
      </c>
      <c r="K38">
        <f t="shared" ref="K38:L38" si="3">COUNTA(K36:K37)</f>
        <v>2</v>
      </c>
      <c r="L38">
        <f t="shared" si="3"/>
        <v>2</v>
      </c>
      <c r="M38" s="362"/>
    </row>
    <row r="39" spans="2:13" x14ac:dyDescent="0.35">
      <c r="B39" s="504" t="s">
        <v>49</v>
      </c>
      <c r="C39" s="504"/>
      <c r="D39" s="275" cm="1">
        <f t="array" ref="D39">MIN(6,SUM((((D36:D37)/($D38*3))*5)))</f>
        <v>6</v>
      </c>
      <c r="E39" s="275" cm="1">
        <f t="array" ref="E39">MIN(6,SUM((((E36:E37)/($D38*3))*5)))</f>
        <v>0</v>
      </c>
      <c r="F39" s="275" cm="1">
        <f t="array" ref="F39">MIN(6,SUM((((F36:F37)/($D38*3))*5)))</f>
        <v>0</v>
      </c>
      <c r="G39" s="275" cm="1">
        <f t="array" ref="G39">MIN(6,SUM((((G36:G37)/($D38*3))*5)))</f>
        <v>0</v>
      </c>
      <c r="H39" s="275" cm="1">
        <f t="array" ref="H39">MIN(6,SUM((((H36:H37)/($D38*3))*5)))</f>
        <v>0</v>
      </c>
      <c r="I39" s="275" cm="1">
        <f t="array" ref="I39">MIN(6,SUM((((I36:I37)/($D38*3))*5)))</f>
        <v>0</v>
      </c>
    </row>
    <row r="40" spans="2:13" ht="15" thickBot="1" x14ac:dyDescent="0.4">
      <c r="B40" s="503"/>
      <c r="C40" s="503"/>
      <c r="D40" s="503"/>
      <c r="E40" s="503"/>
      <c r="F40" s="503"/>
      <c r="G40" s="503"/>
      <c r="H40" s="503"/>
      <c r="I40" s="503"/>
    </row>
    <row r="41" spans="2:13" ht="39.5" thickBot="1" x14ac:dyDescent="0.4">
      <c r="B41" s="487" t="s">
        <v>1340</v>
      </c>
      <c r="C41" s="487"/>
      <c r="D41" s="104" t="s">
        <v>1327</v>
      </c>
      <c r="E41" s="368" t="s">
        <v>1345</v>
      </c>
      <c r="F41" s="368" t="s">
        <v>1178</v>
      </c>
      <c r="G41" s="368" t="s">
        <v>1179</v>
      </c>
      <c r="H41" s="368" t="s">
        <v>1180</v>
      </c>
      <c r="I41" s="368" t="s">
        <v>1181</v>
      </c>
      <c r="J41" s="104" t="s">
        <v>1328</v>
      </c>
      <c r="K41" s="104" t="s">
        <v>1329</v>
      </c>
      <c r="L41" s="104" t="s">
        <v>1330</v>
      </c>
    </row>
    <row r="42" spans="2:13" ht="45" customHeight="1" thickBot="1" x14ac:dyDescent="0.4">
      <c r="B42" s="508" t="s">
        <v>1714</v>
      </c>
      <c r="C42" s="508"/>
      <c r="D42" s="381">
        <v>2</v>
      </c>
      <c r="J42" s="243" t="s">
        <v>1332</v>
      </c>
      <c r="K42" s="243" t="s">
        <v>1332</v>
      </c>
      <c r="L42" s="243" t="s">
        <v>1332</v>
      </c>
    </row>
    <row r="43" spans="2:13" ht="45" customHeight="1" x14ac:dyDescent="0.35">
      <c r="B43" s="516" t="s">
        <v>1715</v>
      </c>
      <c r="C43" s="516"/>
      <c r="D43" s="102">
        <v>3</v>
      </c>
      <c r="E43" s="103"/>
      <c r="F43" s="103"/>
      <c r="G43" s="103"/>
      <c r="H43" s="103"/>
      <c r="I43" s="103"/>
      <c r="J43" s="103"/>
      <c r="K43" s="246" t="s">
        <v>1332</v>
      </c>
      <c r="L43" s="246" t="s">
        <v>1332</v>
      </c>
    </row>
    <row r="44" spans="2:13" ht="14.5" customHeight="1" x14ac:dyDescent="0.35">
      <c r="B44" s="480" t="s">
        <v>1334</v>
      </c>
      <c r="C44" s="480"/>
      <c r="D44" s="99" cm="1">
        <f t="array" ref="D44">_xlfn.IFS('2. Employee Info'!O19='2. Employee Info'!N20,J44,'2. Employee Info'!O19='2. Employee Info'!N21,K44,'2. Employee Info'!O19='2. Employee Info'!N22,L44)</f>
        <v>1</v>
      </c>
      <c r="J44">
        <f>COUNTA(J42:J43)</f>
        <v>1</v>
      </c>
      <c r="K44">
        <f t="shared" ref="K44:L44" si="4">COUNTA(K42:K43)</f>
        <v>2</v>
      </c>
      <c r="L44">
        <f t="shared" si="4"/>
        <v>2</v>
      </c>
    </row>
    <row r="45" spans="2:13" x14ac:dyDescent="0.35">
      <c r="B45" s="504" t="s">
        <v>49</v>
      </c>
      <c r="C45" s="504"/>
      <c r="D45" s="275" cm="1">
        <f t="array" ref="D45">MIN(6,SUM((((D42:D43)/($D44*3))*5)))</f>
        <v>6</v>
      </c>
    </row>
    <row r="46" spans="2:13" ht="15" thickBot="1" x14ac:dyDescent="0.4">
      <c r="B46" s="514"/>
      <c r="C46" s="514"/>
      <c r="D46" s="514"/>
      <c r="E46" s="514"/>
      <c r="F46" s="514"/>
      <c r="G46" s="514"/>
      <c r="H46" s="514"/>
      <c r="I46" s="514"/>
    </row>
    <row r="47" spans="2:13" ht="15" thickBot="1" x14ac:dyDescent="0.4">
      <c r="B47" s="511" t="s">
        <v>1341</v>
      </c>
      <c r="C47" s="512"/>
      <c r="D47" s="395">
        <f>AVERAGE(D45,D39,D33,D21,D15)</f>
        <v>6</v>
      </c>
      <c r="E47" s="108"/>
      <c r="F47" s="108"/>
      <c r="G47" s="108"/>
      <c r="H47" s="108"/>
      <c r="I47" s="109"/>
    </row>
    <row r="49" spans="2:2" x14ac:dyDescent="0.35">
      <c r="B49" s="66"/>
    </row>
  </sheetData>
  <mergeCells count="46">
    <mergeCell ref="B14:C14"/>
    <mergeCell ref="B20:C20"/>
    <mergeCell ref="B32:C32"/>
    <mergeCell ref="B38:C38"/>
    <mergeCell ref="B44:C44"/>
    <mergeCell ref="B43:C43"/>
    <mergeCell ref="B33:C33"/>
    <mergeCell ref="B35:C35"/>
    <mergeCell ref="B36:C36"/>
    <mergeCell ref="B27:C27"/>
    <mergeCell ref="B29:C29"/>
    <mergeCell ref="B31:C31"/>
    <mergeCell ref="B24:C24"/>
    <mergeCell ref="B30:C30"/>
    <mergeCell ref="B26:C26"/>
    <mergeCell ref="B28:C28"/>
    <mergeCell ref="B45:C45"/>
    <mergeCell ref="B47:C47"/>
    <mergeCell ref="B37:C37"/>
    <mergeCell ref="B39:C39"/>
    <mergeCell ref="B41:C41"/>
    <mergeCell ref="B42:C42"/>
    <mergeCell ref="B40:I40"/>
    <mergeCell ref="B46:I46"/>
    <mergeCell ref="B25:C25"/>
    <mergeCell ref="B15:C15"/>
    <mergeCell ref="B17:C17"/>
    <mergeCell ref="B18:C18"/>
    <mergeCell ref="B21:C21"/>
    <mergeCell ref="B23:C23"/>
    <mergeCell ref="B16:I16"/>
    <mergeCell ref="B22:I22"/>
    <mergeCell ref="B19:C19"/>
    <mergeCell ref="B13:C13"/>
    <mergeCell ref="B11:C11"/>
    <mergeCell ref="B12:C12"/>
    <mergeCell ref="B3:L3"/>
    <mergeCell ref="B10:L10"/>
    <mergeCell ref="B9:L9"/>
    <mergeCell ref="C7:D7"/>
    <mergeCell ref="M29:N29"/>
    <mergeCell ref="M24:N24"/>
    <mergeCell ref="M25:N25"/>
    <mergeCell ref="M26:N26"/>
    <mergeCell ref="M27:N27"/>
    <mergeCell ref="M28:N28"/>
  </mergeCells>
  <phoneticPr fontId="129" type="noConversion"/>
  <pageMargins left="0.25" right="0.25" top="0.75" bottom="0.75" header="0.3" footer="0.3"/>
  <pageSetup paperSize="9" scale="57"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N57"/>
  <sheetViews>
    <sheetView topLeftCell="A43" workbookViewId="0">
      <selection activeCell="D55" sqref="D55"/>
    </sheetView>
  </sheetViews>
  <sheetFormatPr defaultColWidth="8.81640625" defaultRowHeight="14.5" x14ac:dyDescent="0.35"/>
  <cols>
    <col min="1" max="1" width="3.453125" bestFit="1" customWidth="1"/>
    <col min="2" max="2" width="9.81640625" bestFit="1" customWidth="1"/>
    <col min="3" max="3" width="38.453125" customWidth="1"/>
    <col min="4" max="9" width="12.453125" customWidth="1"/>
    <col min="10" max="12" width="15.81640625" customWidth="1"/>
  </cols>
  <sheetData>
    <row r="2" spans="1:14" ht="18.5" x14ac:dyDescent="0.45">
      <c r="A2" s="185">
        <v>24</v>
      </c>
      <c r="B2" s="182" t="s">
        <v>96</v>
      </c>
      <c r="C2" s="182"/>
      <c r="D2" s="181"/>
      <c r="E2" s="181"/>
      <c r="F2" s="181"/>
      <c r="G2" s="181"/>
      <c r="H2" s="181"/>
      <c r="I2" s="181"/>
      <c r="J2" s="181"/>
      <c r="K2" s="181"/>
      <c r="L2" s="181"/>
    </row>
    <row r="3" spans="1:14" ht="33" customHeight="1" x14ac:dyDescent="0.35">
      <c r="B3" s="479" t="s">
        <v>1319</v>
      </c>
      <c r="C3" s="479"/>
      <c r="D3" s="479"/>
      <c r="E3" s="479"/>
      <c r="F3" s="479"/>
      <c r="G3" s="479"/>
      <c r="H3" s="479"/>
      <c r="I3" s="479"/>
      <c r="J3" s="479"/>
      <c r="K3" s="479"/>
      <c r="L3" s="479"/>
    </row>
    <row r="4" spans="1:14" x14ac:dyDescent="0.35">
      <c r="B4" s="284" t="s">
        <v>1320</v>
      </c>
      <c r="C4" s="284" t="s">
        <v>1321</v>
      </c>
      <c r="D4" s="235"/>
      <c r="E4" s="235"/>
      <c r="F4" s="235"/>
      <c r="G4" s="235"/>
      <c r="H4" s="235"/>
      <c r="I4" s="235"/>
      <c r="J4" s="235"/>
      <c r="K4" s="235"/>
      <c r="L4" s="235"/>
    </row>
    <row r="5" spans="1:14" x14ac:dyDescent="0.35">
      <c r="B5" s="283">
        <v>0</v>
      </c>
      <c r="C5" s="281" t="s">
        <v>1190</v>
      </c>
      <c r="D5" s="235"/>
      <c r="E5" s="235"/>
      <c r="F5" s="235"/>
      <c r="G5" s="235"/>
      <c r="H5" s="235"/>
      <c r="I5" s="235"/>
      <c r="J5" s="235"/>
      <c r="K5" s="235"/>
      <c r="L5" s="235"/>
    </row>
    <row r="6" spans="1:14" x14ac:dyDescent="0.35">
      <c r="B6" s="283">
        <v>1</v>
      </c>
      <c r="C6" s="281" t="s">
        <v>1322</v>
      </c>
      <c r="D6" s="235"/>
      <c r="E6" s="235"/>
      <c r="F6" s="235"/>
      <c r="G6" s="235"/>
      <c r="H6" s="235"/>
      <c r="I6" s="235"/>
      <c r="J6" s="235"/>
      <c r="K6" s="235"/>
      <c r="L6" s="235"/>
    </row>
    <row r="7" spans="1:14" x14ac:dyDescent="0.35">
      <c r="B7" s="283">
        <v>2</v>
      </c>
      <c r="C7" s="510" t="s">
        <v>1323</v>
      </c>
      <c r="D7" s="510"/>
      <c r="E7" s="235"/>
      <c r="F7" s="235"/>
      <c r="G7" s="235"/>
      <c r="H7" s="235"/>
      <c r="I7" s="235"/>
      <c r="J7" s="235"/>
      <c r="K7" s="235"/>
      <c r="L7" s="235"/>
    </row>
    <row r="8" spans="1:14" x14ac:dyDescent="0.35">
      <c r="B8" s="283">
        <v>3</v>
      </c>
      <c r="C8" s="281" t="s">
        <v>1324</v>
      </c>
      <c r="D8" s="235"/>
      <c r="E8" s="235"/>
      <c r="F8" s="235"/>
      <c r="G8" s="235"/>
      <c r="H8" s="235"/>
      <c r="I8" s="235"/>
      <c r="J8" s="235"/>
      <c r="K8" s="235"/>
      <c r="L8" s="235"/>
    </row>
    <row r="9" spans="1:14" x14ac:dyDescent="0.35">
      <c r="B9" s="509"/>
      <c r="C9" s="509"/>
      <c r="D9" s="509"/>
      <c r="E9" s="509"/>
      <c r="F9" s="509"/>
      <c r="G9" s="509"/>
      <c r="H9" s="509"/>
      <c r="I9" s="509"/>
      <c r="J9" s="509"/>
      <c r="K9" s="509"/>
      <c r="L9" s="509"/>
    </row>
    <row r="10" spans="1:14" ht="34.5" customHeight="1" thickBot="1" x14ac:dyDescent="0.4">
      <c r="B10" s="479" t="s">
        <v>1545</v>
      </c>
      <c r="C10" s="479"/>
      <c r="D10" s="479"/>
      <c r="E10" s="479"/>
      <c r="F10" s="479"/>
      <c r="G10" s="479"/>
      <c r="H10" s="479"/>
      <c r="I10" s="479"/>
      <c r="J10" s="479"/>
      <c r="K10" s="479"/>
      <c r="L10" s="479"/>
    </row>
    <row r="11" spans="1:14" ht="39.5" thickBot="1" x14ac:dyDescent="0.4">
      <c r="B11" s="487" t="s">
        <v>1326</v>
      </c>
      <c r="C11" s="487"/>
      <c r="D11" s="104" t="s">
        <v>1327</v>
      </c>
      <c r="E11" s="368" t="s">
        <v>1345</v>
      </c>
      <c r="F11" s="368" t="s">
        <v>1178</v>
      </c>
      <c r="G11" s="368" t="s">
        <v>1179</v>
      </c>
      <c r="H11" s="368" t="s">
        <v>1180</v>
      </c>
      <c r="I11" s="368" t="s">
        <v>1181</v>
      </c>
      <c r="J11" s="104" t="s">
        <v>1328</v>
      </c>
      <c r="K11" s="104" t="s">
        <v>1329</v>
      </c>
      <c r="L11" s="104" t="s">
        <v>1330</v>
      </c>
    </row>
    <row r="12" spans="1:14" ht="51.65" customHeight="1" thickBot="1" x14ac:dyDescent="0.4">
      <c r="B12" s="508" t="s">
        <v>1546</v>
      </c>
      <c r="C12" s="508"/>
      <c r="D12" s="99">
        <v>3</v>
      </c>
      <c r="J12" s="243" t="s">
        <v>1332</v>
      </c>
      <c r="K12" s="243" t="s">
        <v>1332</v>
      </c>
      <c r="L12" s="243" t="s">
        <v>1332</v>
      </c>
      <c r="M12" s="515"/>
      <c r="N12" s="515"/>
    </row>
    <row r="13" spans="1:14" ht="50.9" customHeight="1" x14ac:dyDescent="0.35">
      <c r="B13" s="516" t="s">
        <v>1547</v>
      </c>
      <c r="C13" s="516"/>
      <c r="D13" s="102">
        <v>1</v>
      </c>
      <c r="E13" s="103"/>
      <c r="F13" s="103"/>
      <c r="G13" s="103"/>
      <c r="H13" s="103"/>
      <c r="I13" s="103"/>
      <c r="J13" s="103"/>
      <c r="K13" s="103"/>
      <c r="L13" s="246" t="s">
        <v>1332</v>
      </c>
    </row>
    <row r="14" spans="1:14" ht="14.5" customHeight="1" x14ac:dyDescent="0.35">
      <c r="B14" s="480" t="s">
        <v>1334</v>
      </c>
      <c r="C14" s="480"/>
      <c r="D14" s="391" cm="1">
        <f t="array" ref="D14">_xlfn.IFS('2. Employee Info'!O19='2. Employee Info'!N20,J21,'2. Employee Info'!O19='2. Employee Info'!N21,K21,'2. Employee Info'!O19='2. Employee Info'!N22,L21)</f>
        <v>1</v>
      </c>
      <c r="J14">
        <f>COUNTA(J12:J13)</f>
        <v>1</v>
      </c>
      <c r="K14">
        <f>COUNTA(K12:K13)</f>
        <v>1</v>
      </c>
      <c r="L14">
        <f>COUNTA(L12:L13)</f>
        <v>2</v>
      </c>
    </row>
    <row r="15" spans="1:14" x14ac:dyDescent="0.35">
      <c r="B15" s="504" t="s">
        <v>49</v>
      </c>
      <c r="C15" s="504"/>
      <c r="D15" s="276" cm="1">
        <f t="array" ref="D15">MIN(6,SUM((((D12:D13)/($D14*3))*5)))</f>
        <v>6</v>
      </c>
      <c r="E15" s="276" cm="1">
        <f t="array" ref="E15">MIN(6,SUM((((E12:E13)/($D14*3))*5)))</f>
        <v>0</v>
      </c>
      <c r="F15" s="276" cm="1">
        <f t="array" ref="F15">MIN(6,SUM((((F12:F13)/($D14*3))*5)))</f>
        <v>0</v>
      </c>
      <c r="G15" s="276" cm="1">
        <f t="array" ref="G15">MIN(6,SUM((((G12:G13)/($D14*3))*5)))</f>
        <v>0</v>
      </c>
      <c r="H15" s="276" cm="1">
        <f t="array" ref="H15">MIN(6,SUM((((H12:H13)/($D14*3))*5)))</f>
        <v>0</v>
      </c>
      <c r="I15" s="276" cm="1">
        <f t="array" ref="I15">MIN(6,SUM((((I12:I13)/($D14*3))*5)))</f>
        <v>0</v>
      </c>
    </row>
    <row r="16" spans="1:14" ht="15" thickBot="1" x14ac:dyDescent="0.4">
      <c r="B16" s="99"/>
      <c r="D16" s="99"/>
    </row>
    <row r="17" spans="2:12" ht="39.5" thickBot="1" x14ac:dyDescent="0.4">
      <c r="B17" s="487" t="s">
        <v>1335</v>
      </c>
      <c r="C17" s="487"/>
      <c r="D17" s="104" t="s">
        <v>1327</v>
      </c>
      <c r="E17" s="368" t="s">
        <v>1345</v>
      </c>
      <c r="F17" s="368" t="s">
        <v>1178</v>
      </c>
      <c r="G17" s="368" t="s">
        <v>1179</v>
      </c>
      <c r="H17" s="368" t="s">
        <v>1180</v>
      </c>
      <c r="I17" s="368" t="s">
        <v>1181</v>
      </c>
      <c r="J17" s="104" t="s">
        <v>1328</v>
      </c>
      <c r="K17" s="104" t="s">
        <v>1329</v>
      </c>
      <c r="L17" s="104" t="s">
        <v>1330</v>
      </c>
    </row>
    <row r="18" spans="2:12" ht="37.5" customHeight="1" x14ac:dyDescent="0.35">
      <c r="B18" s="536" t="s">
        <v>1548</v>
      </c>
      <c r="C18" s="536"/>
      <c r="D18" s="99">
        <v>2</v>
      </c>
      <c r="E18" s="118"/>
      <c r="F18" s="118"/>
      <c r="G18" s="118"/>
      <c r="H18" s="118"/>
      <c r="I18" s="118"/>
      <c r="J18" s="243" t="s">
        <v>1332</v>
      </c>
      <c r="K18" s="243" t="s">
        <v>1332</v>
      </c>
      <c r="L18" s="243" t="s">
        <v>1332</v>
      </c>
    </row>
    <row r="19" spans="2:12" ht="37.5" customHeight="1" x14ac:dyDescent="0.35">
      <c r="B19" s="515" t="s">
        <v>1549</v>
      </c>
      <c r="C19" s="515"/>
      <c r="D19" s="99">
        <v>2</v>
      </c>
      <c r="E19" s="118"/>
      <c r="F19" s="118"/>
      <c r="G19" s="118"/>
      <c r="H19" s="118"/>
      <c r="I19" s="118"/>
      <c r="J19" s="243"/>
      <c r="K19" s="243"/>
      <c r="L19" s="243"/>
    </row>
    <row r="20" spans="2:12" ht="50.9" customHeight="1" x14ac:dyDescent="0.35">
      <c r="B20" s="516" t="s">
        <v>1550</v>
      </c>
      <c r="C20" s="516"/>
      <c r="D20" s="102">
        <v>2</v>
      </c>
      <c r="E20" s="103"/>
      <c r="F20" s="103"/>
      <c r="G20" s="103"/>
      <c r="H20" s="103"/>
      <c r="I20" s="103"/>
      <c r="J20" s="103"/>
      <c r="K20" s="103"/>
      <c r="L20" s="103"/>
    </row>
    <row r="21" spans="2:12" ht="14.5" customHeight="1" x14ac:dyDescent="0.35">
      <c r="B21" s="480" t="s">
        <v>1334</v>
      </c>
      <c r="C21" s="480"/>
      <c r="D21" s="99" cm="1">
        <f t="array" ref="D21">_xlfn.IFS('2. Employee Info'!O19='2. Employee Info'!N20,J21,'2. Employee Info'!O19='2. Employee Info'!N21,K21,'2. Employee Info'!O19='2. Employee Info'!N22,L21)</f>
        <v>1</v>
      </c>
      <c r="J21">
        <f>COUNTA(J18:J20)</f>
        <v>1</v>
      </c>
      <c r="K21">
        <f t="shared" ref="K21:L21" si="0">COUNTA(K18:K20)</f>
        <v>1</v>
      </c>
      <c r="L21">
        <f t="shared" si="0"/>
        <v>1</v>
      </c>
    </row>
    <row r="22" spans="2:12" x14ac:dyDescent="0.35">
      <c r="B22" s="504" t="s">
        <v>49</v>
      </c>
      <c r="C22" s="504"/>
      <c r="D22" s="275" cm="1">
        <f t="array" ref="D22">MIN(6,SUM((((D18:D20)/($D21*3))*5)))</f>
        <v>6</v>
      </c>
      <c r="E22" s="275" cm="1">
        <f t="array" ref="E22">MIN(6,SUM((((E18:E20)/($D21*3))*5)))</f>
        <v>0</v>
      </c>
      <c r="F22" s="275" cm="1">
        <f t="array" ref="F22">MIN(6,SUM((((F18:F20)/($D21*3))*5)))</f>
        <v>0</v>
      </c>
      <c r="G22" s="275" cm="1">
        <f t="array" ref="G22">MIN(6,SUM((((G18:G20)/($D21*3))*5)))</f>
        <v>0</v>
      </c>
      <c r="H22" s="275" cm="1">
        <f t="array" ref="H22">MIN(6,SUM((((H18:H20)/($D21*3))*5)))</f>
        <v>0</v>
      </c>
      <c r="I22" s="275" cm="1">
        <f t="array" ref="I22">MIN(6,SUM((((I18:I20)/($D21*3))*5)))</f>
        <v>0</v>
      </c>
    </row>
    <row r="23" spans="2:12" ht="15" thickBot="1" x14ac:dyDescent="0.4">
      <c r="B23" s="477"/>
      <c r="C23" s="477"/>
      <c r="D23" s="477"/>
      <c r="E23" s="477"/>
      <c r="F23" s="477"/>
      <c r="G23" s="477"/>
      <c r="H23" s="477"/>
      <c r="I23" s="477"/>
    </row>
    <row r="24" spans="2:12" ht="39.5" thickBot="1" x14ac:dyDescent="0.4">
      <c r="B24" s="487" t="s">
        <v>1338</v>
      </c>
      <c r="C24" s="487"/>
      <c r="D24" s="104" t="s">
        <v>1327</v>
      </c>
      <c r="E24" s="368" t="s">
        <v>1345</v>
      </c>
      <c r="F24" s="368" t="s">
        <v>1178</v>
      </c>
      <c r="G24" s="368" t="s">
        <v>1179</v>
      </c>
      <c r="H24" s="368" t="s">
        <v>1180</v>
      </c>
      <c r="I24" s="368" t="s">
        <v>1181</v>
      </c>
      <c r="J24" s="104" t="s">
        <v>1328</v>
      </c>
      <c r="K24" s="104" t="s">
        <v>1329</v>
      </c>
      <c r="L24" s="104" t="s">
        <v>1330</v>
      </c>
    </row>
    <row r="25" spans="2:12" ht="34.5" customHeight="1" x14ac:dyDescent="0.35">
      <c r="B25" s="515" t="s">
        <v>1551</v>
      </c>
      <c r="C25" s="515"/>
      <c r="D25" s="99">
        <v>2</v>
      </c>
      <c r="J25" s="243" t="s">
        <v>1332</v>
      </c>
      <c r="K25" s="243" t="s">
        <v>1332</v>
      </c>
      <c r="L25" s="243" t="s">
        <v>1332</v>
      </c>
    </row>
    <row r="26" spans="2:12" ht="47.9" customHeight="1" x14ac:dyDescent="0.35">
      <c r="B26" s="515" t="s">
        <v>1552</v>
      </c>
      <c r="C26" s="515"/>
      <c r="D26" s="99">
        <v>2</v>
      </c>
      <c r="J26" s="243" t="s">
        <v>1332</v>
      </c>
      <c r="K26" s="243" t="s">
        <v>1332</v>
      </c>
      <c r="L26" s="243" t="s">
        <v>1332</v>
      </c>
    </row>
    <row r="27" spans="2:12" ht="62.9" customHeight="1" x14ac:dyDescent="0.35">
      <c r="B27" s="515" t="s">
        <v>1553</v>
      </c>
      <c r="C27" s="515"/>
      <c r="D27" s="99">
        <v>2</v>
      </c>
      <c r="K27" s="243" t="s">
        <v>1332</v>
      </c>
      <c r="L27" s="243" t="s">
        <v>1332</v>
      </c>
    </row>
    <row r="28" spans="2:12" ht="51.65" customHeight="1" x14ac:dyDescent="0.35">
      <c r="B28" s="515" t="s">
        <v>1554</v>
      </c>
      <c r="C28" s="515"/>
      <c r="D28" s="99">
        <v>3</v>
      </c>
    </row>
    <row r="29" spans="2:12" ht="44.9" customHeight="1" x14ac:dyDescent="0.35">
      <c r="B29" s="515" t="s">
        <v>1555</v>
      </c>
      <c r="C29" s="515"/>
      <c r="D29" s="99">
        <v>3</v>
      </c>
    </row>
    <row r="30" spans="2:12" ht="46.5" customHeight="1" x14ac:dyDescent="0.35">
      <c r="B30" s="515" t="s">
        <v>1556</v>
      </c>
      <c r="C30" s="515"/>
      <c r="D30" s="99">
        <v>1</v>
      </c>
    </row>
    <row r="31" spans="2:12" ht="54.65" customHeight="1" x14ac:dyDescent="0.35">
      <c r="B31" s="515" t="s">
        <v>1557</v>
      </c>
      <c r="C31" s="515"/>
      <c r="D31" s="99">
        <v>2</v>
      </c>
    </row>
    <row r="32" spans="2:12" ht="69.650000000000006" customHeight="1" x14ac:dyDescent="0.35">
      <c r="B32" s="515" t="s">
        <v>1558</v>
      </c>
      <c r="C32" s="515"/>
      <c r="D32" s="99">
        <v>2</v>
      </c>
    </row>
    <row r="33" spans="2:12" ht="43.4" customHeight="1" x14ac:dyDescent="0.35">
      <c r="B33" s="515" t="s">
        <v>1726</v>
      </c>
      <c r="C33" s="515"/>
      <c r="D33" s="99">
        <v>1</v>
      </c>
    </row>
    <row r="34" spans="2:12" ht="44.9" customHeight="1" x14ac:dyDescent="0.35">
      <c r="B34" s="515" t="s">
        <v>1559</v>
      </c>
      <c r="C34" s="515"/>
      <c r="D34" s="99">
        <v>2</v>
      </c>
    </row>
    <row r="35" spans="2:12" ht="36.65" customHeight="1" x14ac:dyDescent="0.35">
      <c r="B35" s="515" t="s">
        <v>1560</v>
      </c>
      <c r="C35" s="515"/>
      <c r="D35" s="99">
        <v>2</v>
      </c>
    </row>
    <row r="36" spans="2:12" ht="48.65" customHeight="1" x14ac:dyDescent="0.35">
      <c r="B36" s="515" t="s">
        <v>1561</v>
      </c>
      <c r="C36" s="515"/>
      <c r="D36" s="99">
        <v>2</v>
      </c>
    </row>
    <row r="37" spans="2:12" ht="51.65" customHeight="1" x14ac:dyDescent="0.35">
      <c r="B37" s="516" t="s">
        <v>1562</v>
      </c>
      <c r="C37" s="516"/>
      <c r="D37" s="102">
        <v>2</v>
      </c>
      <c r="E37" s="103"/>
      <c r="F37" s="103"/>
      <c r="G37" s="103"/>
      <c r="H37" s="103"/>
      <c r="I37" s="103"/>
      <c r="J37" s="103"/>
      <c r="K37" s="103"/>
      <c r="L37" s="103"/>
    </row>
    <row r="38" spans="2:12" ht="14.5" customHeight="1" x14ac:dyDescent="0.35">
      <c r="B38" s="480" t="s">
        <v>1334</v>
      </c>
      <c r="C38" s="480"/>
      <c r="D38" s="99" cm="1">
        <f t="array" ref="D38">_xlfn.IFS('2. Employee Info'!O19='2. Employee Info'!N20,J38,'2. Employee Info'!O19='2. Employee Info'!N21,K38,'2. Employee Info'!O19='2. Employee Info'!N22,L38)</f>
        <v>2</v>
      </c>
      <c r="J38">
        <f>COUNTA(J25:J37)</f>
        <v>2</v>
      </c>
      <c r="K38">
        <f t="shared" ref="K38:L38" si="1">COUNTA(K25:K37)</f>
        <v>3</v>
      </c>
      <c r="L38">
        <f t="shared" si="1"/>
        <v>3</v>
      </c>
    </row>
    <row r="39" spans="2:12" x14ac:dyDescent="0.35">
      <c r="B39" s="504" t="s">
        <v>49</v>
      </c>
      <c r="C39" s="504"/>
      <c r="D39" s="276" cm="1">
        <f t="array" ref="D39">MIN(6,SUM((((D25:D37)/($D38*3))*5)))</f>
        <v>6</v>
      </c>
      <c r="E39" s="276" cm="1">
        <f t="array" ref="E39">MIN(6,SUM((((E25:E37)/($D38*3))*5)))</f>
        <v>0</v>
      </c>
      <c r="F39" s="276" cm="1">
        <f t="array" ref="F39">MIN(6,SUM((((F25:F37)/($D38*3))*5)))</f>
        <v>0</v>
      </c>
      <c r="G39" s="276" cm="1">
        <f t="array" ref="G39">MIN(6,SUM((((G25:G37)/($D38*3))*5)))</f>
        <v>0</v>
      </c>
      <c r="H39" s="276" cm="1">
        <f t="array" ref="H39">MIN(6,SUM((((H25:H37)/($D38*3))*5)))</f>
        <v>0</v>
      </c>
      <c r="I39" s="276" cm="1">
        <f t="array" ref="I39">MIN(6,SUM((((I25:I37)/($D38*3))*5)))</f>
        <v>0</v>
      </c>
    </row>
    <row r="40" spans="2:12" ht="15" thickBot="1" x14ac:dyDescent="0.4">
      <c r="B40" s="503"/>
      <c r="C40" s="503"/>
      <c r="D40" s="503"/>
      <c r="E40" s="503"/>
      <c r="F40" s="503"/>
      <c r="G40" s="503"/>
      <c r="H40" s="503"/>
      <c r="I40" s="503"/>
    </row>
    <row r="41" spans="2:12" ht="39.5" thickBot="1" x14ac:dyDescent="0.4">
      <c r="B41" s="487" t="s">
        <v>1339</v>
      </c>
      <c r="C41" s="487"/>
      <c r="D41" s="104" t="s">
        <v>1327</v>
      </c>
      <c r="E41" s="368" t="s">
        <v>1345</v>
      </c>
      <c r="F41" s="368" t="s">
        <v>1178</v>
      </c>
      <c r="G41" s="368" t="s">
        <v>1179</v>
      </c>
      <c r="H41" s="368" t="s">
        <v>1180</v>
      </c>
      <c r="I41" s="368" t="s">
        <v>1181</v>
      </c>
      <c r="J41" s="104" t="s">
        <v>1328</v>
      </c>
      <c r="K41" s="104" t="s">
        <v>1329</v>
      </c>
      <c r="L41" s="104" t="s">
        <v>1330</v>
      </c>
    </row>
    <row r="42" spans="2:12" ht="37.4" customHeight="1" x14ac:dyDescent="0.35">
      <c r="B42" s="480" t="s">
        <v>1563</v>
      </c>
      <c r="C42" s="480"/>
      <c r="D42" s="381">
        <v>1</v>
      </c>
      <c r="E42" s="118"/>
      <c r="F42" s="118"/>
      <c r="G42" s="118"/>
      <c r="H42" s="118"/>
      <c r="I42" s="118"/>
      <c r="J42" s="243" t="s">
        <v>1332</v>
      </c>
      <c r="K42" s="243" t="s">
        <v>1332</v>
      </c>
      <c r="L42" s="243" t="s">
        <v>1332</v>
      </c>
    </row>
    <row r="43" spans="2:12" ht="44.9" customHeight="1" x14ac:dyDescent="0.35">
      <c r="B43" s="516" t="s">
        <v>1564</v>
      </c>
      <c r="C43" s="516"/>
      <c r="D43" s="383">
        <v>1</v>
      </c>
      <c r="E43" s="130"/>
      <c r="F43" s="130"/>
      <c r="G43" s="130"/>
      <c r="H43" s="130"/>
      <c r="I43" s="130"/>
      <c r="J43" s="103"/>
      <c r="K43" s="103"/>
      <c r="L43" s="246" t="s">
        <v>1332</v>
      </c>
    </row>
    <row r="44" spans="2:12" ht="14.5" customHeight="1" x14ac:dyDescent="0.35">
      <c r="B44" s="480" t="s">
        <v>1334</v>
      </c>
      <c r="C44" s="480"/>
      <c r="D44" s="457" cm="1">
        <f t="array" ref="D44">_xlfn.IFS('2. Employee Info'!O19='2. Employee Info'!N20,J44,'2. Employee Info'!O19='2. Employee Info'!N21,K44,'2. Employee Info'!O19='2. Employee Info'!N22,L44)</f>
        <v>1</v>
      </c>
      <c r="E44" s="118"/>
      <c r="F44" s="118"/>
      <c r="G44" s="118"/>
      <c r="H44" s="118"/>
      <c r="I44" s="118"/>
      <c r="J44">
        <f>COUNTA(J42:J43)</f>
        <v>1</v>
      </c>
      <c r="K44">
        <f t="shared" ref="K44:L44" si="2">COUNTA(K42:K43)</f>
        <v>1</v>
      </c>
      <c r="L44">
        <f t="shared" si="2"/>
        <v>2</v>
      </c>
    </row>
    <row r="45" spans="2:12" x14ac:dyDescent="0.35">
      <c r="B45" s="504" t="s">
        <v>49</v>
      </c>
      <c r="C45" s="504"/>
      <c r="D45" s="275" cm="1">
        <f t="array" ref="D45">MIN(6,SUM((((D42:D43)/($D44*3))*5)))</f>
        <v>3.333333333333333</v>
      </c>
      <c r="E45" s="275" cm="1">
        <f t="array" ref="E45">MIN(6,SUM((((E42:E43)/($D44*3))*5)))</f>
        <v>0</v>
      </c>
      <c r="F45" s="275" cm="1">
        <f t="array" ref="F45">MIN(6,SUM((((F42:F43)/($D44*3))*5)))</f>
        <v>0</v>
      </c>
      <c r="G45" s="275" cm="1">
        <f t="array" ref="G45">MIN(6,SUM((((G42:G43)/($D44*3))*5)))</f>
        <v>0</v>
      </c>
      <c r="H45" s="275" cm="1">
        <f t="array" ref="H45">MIN(6,SUM((((H42:H43)/($D44*3))*5)))</f>
        <v>0</v>
      </c>
      <c r="I45" s="275" cm="1">
        <f t="array" ref="I45">MIN(6,SUM((((I42:I43)/($D44*3))*5)))</f>
        <v>0</v>
      </c>
    </row>
    <row r="46" spans="2:12" ht="15" thickBot="1" x14ac:dyDescent="0.4">
      <c r="B46" s="101"/>
      <c r="C46" s="101"/>
      <c r="D46" s="101"/>
    </row>
    <row r="47" spans="2:12" ht="39.5" thickBot="1" x14ac:dyDescent="0.4">
      <c r="B47" s="487" t="s">
        <v>1340</v>
      </c>
      <c r="C47" s="487"/>
      <c r="D47" s="104" t="s">
        <v>1327</v>
      </c>
      <c r="E47" s="368" t="s">
        <v>1177</v>
      </c>
      <c r="F47" s="368" t="s">
        <v>1178</v>
      </c>
      <c r="G47" s="368" t="s">
        <v>1179</v>
      </c>
      <c r="H47" s="368" t="s">
        <v>1180</v>
      </c>
      <c r="I47" s="368" t="s">
        <v>1181</v>
      </c>
      <c r="J47" s="104" t="s">
        <v>1328</v>
      </c>
      <c r="K47" s="104" t="s">
        <v>1329</v>
      </c>
      <c r="L47" s="104" t="s">
        <v>1330</v>
      </c>
    </row>
    <row r="48" spans="2:12" ht="45" customHeight="1" x14ac:dyDescent="0.35">
      <c r="B48" s="480" t="s">
        <v>1565</v>
      </c>
      <c r="C48" s="480"/>
      <c r="D48" s="381">
        <v>2</v>
      </c>
      <c r="J48" s="243" t="s">
        <v>1332</v>
      </c>
      <c r="K48" s="243" t="s">
        <v>1332</v>
      </c>
      <c r="L48" s="243" t="s">
        <v>1332</v>
      </c>
    </row>
    <row r="49" spans="2:12" ht="45" customHeight="1" x14ac:dyDescent="0.35">
      <c r="B49" s="480" t="s">
        <v>1566</v>
      </c>
      <c r="C49" s="480"/>
      <c r="D49" s="381">
        <v>2</v>
      </c>
    </row>
    <row r="50" spans="2:12" ht="49.4" customHeight="1" x14ac:dyDescent="0.35">
      <c r="B50" s="513" t="s">
        <v>1567</v>
      </c>
      <c r="C50" s="513"/>
      <c r="D50" s="383">
        <v>1</v>
      </c>
      <c r="E50" s="103"/>
      <c r="F50" s="103"/>
      <c r="G50" s="103"/>
      <c r="H50" s="103"/>
      <c r="I50" s="103"/>
      <c r="J50" s="103"/>
      <c r="K50" s="103"/>
      <c r="L50" s="103"/>
    </row>
    <row r="51" spans="2:12" ht="14.5" customHeight="1" x14ac:dyDescent="0.35">
      <c r="B51" s="480" t="s">
        <v>1334</v>
      </c>
      <c r="C51" s="480"/>
      <c r="D51" s="99" cm="1">
        <f t="array" ref="D51">_xlfn.IFS('2. Employee Info'!O19='2. Employee Info'!N20,J51,'2. Employee Info'!O19='2. Employee Info'!N21,K51,'2. Employee Info'!O19='2. Employee Info'!N22,L51)</f>
        <v>1</v>
      </c>
      <c r="J51">
        <f>COUNTA(J48:J50)</f>
        <v>1</v>
      </c>
      <c r="K51">
        <f t="shared" ref="K51:L51" si="3">COUNTA(K48:K50)</f>
        <v>1</v>
      </c>
      <c r="L51">
        <f t="shared" si="3"/>
        <v>1</v>
      </c>
    </row>
    <row r="52" spans="2:12" x14ac:dyDescent="0.35">
      <c r="B52" s="504" t="s">
        <v>49</v>
      </c>
      <c r="C52" s="504"/>
      <c r="D52" s="275" cm="1">
        <f t="array" ref="D52">MIN(6,SUM(((D48:D50)/($D51*3))*5))</f>
        <v>6</v>
      </c>
      <c r="E52" s="275" cm="1">
        <f t="array" ref="E52">MIN(6,SUM(((E48:E50)/($D51*3))*5))</f>
        <v>0</v>
      </c>
      <c r="F52" s="275" cm="1">
        <f t="array" ref="F52">MIN(6,SUM(((F48:F50)/($D51*3))*5))</f>
        <v>0</v>
      </c>
      <c r="G52" s="275" cm="1">
        <f t="array" ref="G52">MIN(6,SUM(((G48:G50)/($D51*3))*5))</f>
        <v>0</v>
      </c>
      <c r="H52" s="275" cm="1">
        <f t="array" ref="H52">MIN(6,SUM(((H48:H50)/($D51*3))*5))</f>
        <v>0</v>
      </c>
      <c r="I52" s="275" cm="1">
        <f t="array" ref="I52">MIN(6,SUM(((I48:I50)/($D51*3))*5))</f>
        <v>0</v>
      </c>
    </row>
    <row r="53" spans="2:12" ht="15" thickBot="1" x14ac:dyDescent="0.4">
      <c r="B53" s="514"/>
      <c r="C53" s="514"/>
      <c r="D53" s="514"/>
      <c r="E53" s="514"/>
      <c r="F53" s="514"/>
      <c r="G53" s="514"/>
      <c r="H53" s="514"/>
      <c r="I53" s="514"/>
    </row>
    <row r="54" spans="2:12" ht="15" thickBot="1" x14ac:dyDescent="0.4">
      <c r="B54" s="511" t="s">
        <v>1341</v>
      </c>
      <c r="C54" s="512"/>
      <c r="D54" s="395">
        <f>AVERAGE(D52,D45,D39,D22,D15)</f>
        <v>5.4666666666666668</v>
      </c>
      <c r="E54" s="108"/>
      <c r="F54" s="108"/>
      <c r="G54" s="108"/>
      <c r="H54" s="108"/>
      <c r="I54" s="109"/>
    </row>
    <row r="56" spans="2:12" x14ac:dyDescent="0.35">
      <c r="B56" s="66"/>
    </row>
    <row r="57" spans="2:12" ht="59.15" customHeight="1" x14ac:dyDescent="0.35"/>
  </sheetData>
  <mergeCells count="47">
    <mergeCell ref="B3:L3"/>
    <mergeCell ref="B10:L10"/>
    <mergeCell ref="B9:L9"/>
    <mergeCell ref="B28:C28"/>
    <mergeCell ref="B20:C20"/>
    <mergeCell ref="B23:I23"/>
    <mergeCell ref="B15:C15"/>
    <mergeCell ref="B17:C17"/>
    <mergeCell ref="B18:C18"/>
    <mergeCell ref="B22:C22"/>
    <mergeCell ref="B24:C24"/>
    <mergeCell ref="C7:D7"/>
    <mergeCell ref="B11:C11"/>
    <mergeCell ref="B14:C14"/>
    <mergeCell ref="B19:C19"/>
    <mergeCell ref="B13:C13"/>
    <mergeCell ref="B37:C37"/>
    <mergeCell ref="B54:C54"/>
    <mergeCell ref="B39:C39"/>
    <mergeCell ref="B41:C41"/>
    <mergeCell ref="B43:C43"/>
    <mergeCell ref="B40:I40"/>
    <mergeCell ref="B53:I53"/>
    <mergeCell ref="B49:C49"/>
    <mergeCell ref="B45:C45"/>
    <mergeCell ref="B47:C47"/>
    <mergeCell ref="B48:C48"/>
    <mergeCell ref="B50:C50"/>
    <mergeCell ref="B52:C52"/>
    <mergeCell ref="B51:C51"/>
    <mergeCell ref="B38:C38"/>
    <mergeCell ref="B12:C12"/>
    <mergeCell ref="B44:C44"/>
    <mergeCell ref="M12:N12"/>
    <mergeCell ref="B33:C33"/>
    <mergeCell ref="B42:C42"/>
    <mergeCell ref="B27:C27"/>
    <mergeCell ref="B36:C36"/>
    <mergeCell ref="B25:C25"/>
    <mergeCell ref="B26:C26"/>
    <mergeCell ref="B34:C34"/>
    <mergeCell ref="B35:C35"/>
    <mergeCell ref="B30:C30"/>
    <mergeCell ref="B31:C31"/>
    <mergeCell ref="B32:C32"/>
    <mergeCell ref="B29:C29"/>
    <mergeCell ref="B21:C21"/>
  </mergeCells>
  <phoneticPr fontId="129" type="noConversion"/>
  <dataValidations count="1">
    <dataValidation type="list" allowBlank="1" showInputMessage="1" showErrorMessage="1" sqref="D12 D18:D20 D25" xr:uid="{00000000-0002-0000-1400-000000000000}">
      <formula1>"0,1,2,3"</formula1>
    </dataValidation>
  </dataValidations>
  <pageMargins left="0.25" right="0.25" top="0.75" bottom="0.75" header="0.3" footer="0.3"/>
  <pageSetup paperSize="9" scale="57"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pageSetUpPr fitToPage="1"/>
  </sheetPr>
  <dimension ref="B1:M131"/>
  <sheetViews>
    <sheetView showGridLines="0" zoomScale="94" zoomScaleNormal="94" workbookViewId="0">
      <selection activeCell="B7" sqref="B7"/>
    </sheetView>
  </sheetViews>
  <sheetFormatPr defaultColWidth="8.81640625" defaultRowHeight="11.5" x14ac:dyDescent="0.35"/>
  <cols>
    <col min="1" max="1" width="8.81640625" style="1"/>
    <col min="2" max="2" width="55.1796875" style="1" customWidth="1"/>
    <col min="3" max="7" width="26.81640625" style="1" customWidth="1"/>
    <col min="8" max="16384" width="8.81640625" style="1"/>
  </cols>
  <sheetData>
    <row r="1" spans="2:10" ht="21.5" thickBot="1" x14ac:dyDescent="0.4">
      <c r="B1" s="3" t="s">
        <v>1568</v>
      </c>
    </row>
    <row r="2" spans="2:10" ht="24" thickTop="1" x14ac:dyDescent="0.35">
      <c r="B2" s="544" t="s">
        <v>1569</v>
      </c>
      <c r="C2" s="545"/>
      <c r="D2" s="545"/>
      <c r="E2" s="545"/>
      <c r="F2" s="545"/>
      <c r="G2" s="546"/>
    </row>
    <row r="3" spans="2:10" ht="13.5" customHeight="1" x14ac:dyDescent="0.35">
      <c r="B3" s="186"/>
      <c r="C3" s="187">
        <v>1</v>
      </c>
      <c r="D3" s="187">
        <v>2</v>
      </c>
      <c r="E3" s="187">
        <v>3</v>
      </c>
      <c r="F3" s="187">
        <v>4</v>
      </c>
      <c r="G3" s="188">
        <v>5</v>
      </c>
    </row>
    <row r="4" spans="2:10" ht="15.5" x14ac:dyDescent="0.35">
      <c r="B4" s="189"/>
      <c r="C4" s="190" t="s">
        <v>1570</v>
      </c>
      <c r="D4" s="190" t="s">
        <v>1571</v>
      </c>
      <c r="E4" s="190" t="s">
        <v>1572</v>
      </c>
      <c r="F4" s="190" t="s">
        <v>1573</v>
      </c>
      <c r="G4" s="191" t="s">
        <v>1574</v>
      </c>
      <c r="J4"/>
    </row>
    <row r="5" spans="2:10" ht="16.399999999999999" customHeight="1" x14ac:dyDescent="0.35">
      <c r="B5" s="192" t="s">
        <v>51</v>
      </c>
      <c r="C5" s="193"/>
      <c r="D5" s="193"/>
      <c r="E5" s="193"/>
      <c r="F5" s="193"/>
      <c r="G5" s="194"/>
    </row>
    <row r="6" spans="2:10" ht="31" x14ac:dyDescent="0.35">
      <c r="B6" s="195" t="s">
        <v>1575</v>
      </c>
      <c r="C6" s="196">
        <v>0</v>
      </c>
      <c r="D6" s="197" t="s">
        <v>1199</v>
      </c>
      <c r="E6" s="197" t="s">
        <v>1201</v>
      </c>
      <c r="F6" s="197" t="s">
        <v>1203</v>
      </c>
      <c r="G6" s="198" t="s">
        <v>1576</v>
      </c>
    </row>
    <row r="7" spans="2:10" ht="46.5" x14ac:dyDescent="0.35">
      <c r="B7" s="199" t="s">
        <v>1577</v>
      </c>
      <c r="C7" s="200">
        <v>0</v>
      </c>
      <c r="D7" s="201" t="s">
        <v>1199</v>
      </c>
      <c r="E7" s="201" t="s">
        <v>1201</v>
      </c>
      <c r="F7" s="201" t="s">
        <v>1203</v>
      </c>
      <c r="G7" s="202" t="s">
        <v>1576</v>
      </c>
    </row>
    <row r="8" spans="2:10" ht="15.5" x14ac:dyDescent="0.35">
      <c r="B8" s="192" t="s">
        <v>55</v>
      </c>
      <c r="C8" s="193"/>
      <c r="D8" s="193"/>
      <c r="E8" s="193"/>
      <c r="F8" s="193"/>
      <c r="G8" s="194"/>
    </row>
    <row r="9" spans="2:10" ht="46.5" x14ac:dyDescent="0.35">
      <c r="B9" s="195" t="s">
        <v>1578</v>
      </c>
      <c r="C9" s="200">
        <v>0</v>
      </c>
      <c r="D9" s="201" t="s">
        <v>1199</v>
      </c>
      <c r="E9" s="201" t="s">
        <v>1201</v>
      </c>
      <c r="F9" s="201" t="s">
        <v>1203</v>
      </c>
      <c r="G9" s="202" t="s">
        <v>1576</v>
      </c>
    </row>
    <row r="10" spans="2:10" ht="31" x14ac:dyDescent="0.35">
      <c r="B10" s="203" t="s">
        <v>1579</v>
      </c>
      <c r="C10" s="204" t="s">
        <v>1226</v>
      </c>
      <c r="D10" s="204" t="s">
        <v>1228</v>
      </c>
      <c r="E10" s="204" t="s">
        <v>1231</v>
      </c>
      <c r="F10" s="204" t="s">
        <v>1232</v>
      </c>
      <c r="G10" s="205" t="s">
        <v>1246</v>
      </c>
    </row>
    <row r="11" spans="2:10" ht="31" x14ac:dyDescent="0.35">
      <c r="B11" s="206" t="s">
        <v>1580</v>
      </c>
      <c r="C11" s="207" t="s">
        <v>1581</v>
      </c>
      <c r="D11" s="207" t="s">
        <v>1582</v>
      </c>
      <c r="E11" s="207" t="s">
        <v>1583</v>
      </c>
      <c r="F11" s="207" t="s">
        <v>1584</v>
      </c>
      <c r="G11" s="208" t="s">
        <v>1585</v>
      </c>
    </row>
    <row r="12" spans="2:10" ht="15.5" x14ac:dyDescent="0.35">
      <c r="B12" s="192" t="s">
        <v>1586</v>
      </c>
      <c r="C12" s="193"/>
      <c r="D12" s="193"/>
      <c r="E12" s="193"/>
      <c r="F12" s="193"/>
      <c r="G12" s="194"/>
    </row>
    <row r="13" spans="2:10" ht="31" x14ac:dyDescent="0.35">
      <c r="B13" s="206" t="s">
        <v>1587</v>
      </c>
      <c r="C13" s="550" t="s">
        <v>1588</v>
      </c>
      <c r="D13" s="550"/>
      <c r="E13" s="550"/>
      <c r="F13" s="550"/>
      <c r="G13" s="551"/>
    </row>
    <row r="14" spans="2:10" ht="15.65" customHeight="1" x14ac:dyDescent="0.35">
      <c r="B14" s="206" t="s">
        <v>1589</v>
      </c>
      <c r="C14" s="211" t="s">
        <v>1590</v>
      </c>
      <c r="D14" s="211"/>
      <c r="E14" s="238"/>
      <c r="F14" s="238"/>
      <c r="G14" s="240"/>
    </row>
    <row r="15" spans="2:10" ht="15.5" x14ac:dyDescent="0.35">
      <c r="B15" s="206" t="s">
        <v>1591</v>
      </c>
      <c r="C15" s="211" t="s">
        <v>1592</v>
      </c>
      <c r="D15" s="238"/>
      <c r="E15" s="238"/>
      <c r="F15" s="238"/>
      <c r="G15" s="240"/>
    </row>
    <row r="16" spans="2:10" ht="15.5" x14ac:dyDescent="0.35">
      <c r="B16" s="206" t="s">
        <v>1593</v>
      </c>
      <c r="C16" s="211" t="s">
        <v>1594</v>
      </c>
      <c r="D16" s="238"/>
      <c r="E16" s="238"/>
      <c r="F16" s="238"/>
      <c r="G16" s="240"/>
    </row>
    <row r="17" spans="2:10" ht="15.5" x14ac:dyDescent="0.35">
      <c r="B17" s="206"/>
      <c r="C17" s="211" t="s">
        <v>1595</v>
      </c>
      <c r="D17" s="238"/>
      <c r="E17" s="238"/>
      <c r="F17" s="238"/>
      <c r="G17" s="240"/>
    </row>
    <row r="18" spans="2:10" ht="15.5" x14ac:dyDescent="0.35">
      <c r="B18" s="195"/>
      <c r="C18" s="220" t="s">
        <v>1596</v>
      </c>
      <c r="D18" s="239"/>
      <c r="E18" s="239"/>
      <c r="F18" s="239"/>
      <c r="G18" s="241"/>
    </row>
    <row r="19" spans="2:10" ht="31" x14ac:dyDescent="0.35">
      <c r="B19" s="206" t="s">
        <v>1597</v>
      </c>
      <c r="C19" s="539" t="s">
        <v>1588</v>
      </c>
      <c r="D19" s="539"/>
      <c r="E19" s="539"/>
      <c r="F19" s="539"/>
      <c r="G19" s="540"/>
    </row>
    <row r="20" spans="2:10" ht="15.5" x14ac:dyDescent="0.35">
      <c r="B20" s="242" t="s">
        <v>1598</v>
      </c>
      <c r="C20" s="211" t="s">
        <v>1590</v>
      </c>
      <c r="D20" s="238"/>
      <c r="E20" s="238"/>
      <c r="F20" s="238"/>
      <c r="G20" s="240"/>
    </row>
    <row r="21" spans="2:10" ht="15.5" x14ac:dyDescent="0.35">
      <c r="B21" s="206"/>
      <c r="C21" s="211" t="s">
        <v>1592</v>
      </c>
      <c r="D21" s="238"/>
      <c r="E21" s="238"/>
      <c r="F21" s="238"/>
      <c r="G21" s="240"/>
    </row>
    <row r="22" spans="2:10" ht="15.5" x14ac:dyDescent="0.35">
      <c r="B22" s="206"/>
      <c r="C22" s="211" t="s">
        <v>1594</v>
      </c>
      <c r="D22" s="238"/>
      <c r="E22" s="238"/>
      <c r="F22" s="238"/>
      <c r="G22" s="240"/>
    </row>
    <row r="23" spans="2:10" ht="15.5" x14ac:dyDescent="0.35">
      <c r="B23" s="206"/>
      <c r="C23" s="211" t="s">
        <v>1595</v>
      </c>
      <c r="D23" s="238"/>
      <c r="E23" s="238"/>
      <c r="F23" s="238"/>
      <c r="G23" s="240"/>
    </row>
    <row r="24" spans="2:10" ht="15.5" x14ac:dyDescent="0.35">
      <c r="B24" s="206"/>
      <c r="C24" s="220" t="s">
        <v>1596</v>
      </c>
      <c r="D24" s="238"/>
      <c r="E24" s="238"/>
      <c r="F24" s="238"/>
      <c r="G24" s="240"/>
    </row>
    <row r="25" spans="2:10" ht="15.75" customHeight="1" x14ac:dyDescent="0.35">
      <c r="B25" s="192" t="s">
        <v>65</v>
      </c>
      <c r="C25" s="193"/>
      <c r="D25" s="193"/>
      <c r="E25" s="193"/>
      <c r="F25" s="193"/>
      <c r="G25" s="194"/>
    </row>
    <row r="26" spans="2:10" ht="34.4" customHeight="1" x14ac:dyDescent="0.35">
      <c r="B26" s="209" t="s">
        <v>1599</v>
      </c>
      <c r="C26" s="537" t="s">
        <v>1588</v>
      </c>
      <c r="D26" s="537"/>
      <c r="E26" s="537"/>
      <c r="F26" s="537"/>
      <c r="G26" s="538"/>
      <c r="J26"/>
    </row>
    <row r="27" spans="2:10" ht="15.5" x14ac:dyDescent="0.35">
      <c r="B27" s="210" t="s">
        <v>1600</v>
      </c>
      <c r="C27" s="211" t="s">
        <v>1590</v>
      </c>
      <c r="D27" s="211"/>
      <c r="E27" s="211"/>
      <c r="F27" s="211"/>
      <c r="G27" s="212"/>
    </row>
    <row r="28" spans="2:10" ht="15.5" x14ac:dyDescent="0.35">
      <c r="B28" s="210" t="s">
        <v>1601</v>
      </c>
      <c r="C28" s="211" t="s">
        <v>1592</v>
      </c>
      <c r="D28" s="211"/>
      <c r="E28" s="211"/>
      <c r="F28" s="211"/>
      <c r="G28" s="212"/>
    </row>
    <row r="29" spans="2:10" ht="15.5" x14ac:dyDescent="0.35">
      <c r="B29" s="213"/>
      <c r="C29" s="211" t="s">
        <v>1594</v>
      </c>
      <c r="D29" s="211"/>
      <c r="E29" s="211"/>
      <c r="F29" s="211"/>
      <c r="G29" s="212"/>
    </row>
    <row r="30" spans="2:10" ht="15.5" x14ac:dyDescent="0.35">
      <c r="B30" s="213"/>
      <c r="C30" s="211" t="s">
        <v>1595</v>
      </c>
      <c r="D30" s="211"/>
      <c r="E30" s="211"/>
      <c r="F30" s="211"/>
      <c r="G30" s="212"/>
    </row>
    <row r="31" spans="2:10" ht="16" thickBot="1" x14ac:dyDescent="0.4">
      <c r="B31" s="214"/>
      <c r="C31" s="215" t="s">
        <v>1596</v>
      </c>
      <c r="D31" s="215"/>
      <c r="E31" s="215"/>
      <c r="F31" s="215"/>
      <c r="G31" s="216"/>
    </row>
    <row r="32" spans="2:10" ht="12.5" thickTop="1" thickBot="1" x14ac:dyDescent="0.4"/>
    <row r="33" spans="2:7" ht="24" thickTop="1" x14ac:dyDescent="0.35">
      <c r="B33" s="547" t="s">
        <v>1602</v>
      </c>
      <c r="C33" s="548"/>
      <c r="D33" s="548"/>
      <c r="E33" s="548"/>
      <c r="F33" s="548"/>
      <c r="G33" s="549"/>
    </row>
    <row r="34" spans="2:7" ht="15.5" x14ac:dyDescent="0.35">
      <c r="B34" s="186"/>
      <c r="C34" s="187">
        <v>1</v>
      </c>
      <c r="D34" s="187">
        <v>2</v>
      </c>
      <c r="E34" s="187">
        <v>3</v>
      </c>
      <c r="F34" s="187">
        <v>4</v>
      </c>
      <c r="G34" s="188">
        <v>5</v>
      </c>
    </row>
    <row r="35" spans="2:7" ht="15.5" x14ac:dyDescent="0.35">
      <c r="B35" s="189"/>
      <c r="C35" s="190" t="s">
        <v>1570</v>
      </c>
      <c r="D35" s="190" t="s">
        <v>1571</v>
      </c>
      <c r="E35" s="190" t="s">
        <v>1572</v>
      </c>
      <c r="F35" s="190" t="s">
        <v>1573</v>
      </c>
      <c r="G35" s="191" t="s">
        <v>1574</v>
      </c>
    </row>
    <row r="36" spans="2:7" ht="15.5" x14ac:dyDescent="0.35">
      <c r="B36" s="192" t="s">
        <v>51</v>
      </c>
      <c r="C36" s="193"/>
      <c r="D36" s="193"/>
      <c r="E36" s="193"/>
      <c r="F36" s="193"/>
      <c r="G36" s="194"/>
    </row>
    <row r="37" spans="2:7" ht="31" x14ac:dyDescent="0.35">
      <c r="B37" s="195" t="s">
        <v>1603</v>
      </c>
      <c r="C37" s="197" t="s">
        <v>1226</v>
      </c>
      <c r="D37" s="197" t="s">
        <v>1228</v>
      </c>
      <c r="E37" s="197" t="s">
        <v>1231</v>
      </c>
      <c r="F37" s="197" t="s">
        <v>1232</v>
      </c>
      <c r="G37" s="198" t="s">
        <v>1246</v>
      </c>
    </row>
    <row r="38" spans="2:7" ht="15.5" x14ac:dyDescent="0.35">
      <c r="B38" s="192"/>
      <c r="C38" s="193"/>
      <c r="D38" s="193"/>
      <c r="E38" s="193"/>
      <c r="F38" s="193"/>
      <c r="G38" s="194"/>
    </row>
    <row r="39" spans="2:7" ht="31" x14ac:dyDescent="0.35">
      <c r="B39" s="217" t="s">
        <v>1604</v>
      </c>
      <c r="C39" s="537" t="s">
        <v>1588</v>
      </c>
      <c r="D39" s="537"/>
      <c r="E39" s="537"/>
      <c r="F39" s="537"/>
      <c r="G39" s="538"/>
    </row>
    <row r="40" spans="2:7" ht="15.5" x14ac:dyDescent="0.35">
      <c r="B40" s="218" t="s">
        <v>1605</v>
      </c>
      <c r="C40" s="211" t="s">
        <v>1590</v>
      </c>
      <c r="G40" s="212"/>
    </row>
    <row r="41" spans="2:7" ht="15.5" x14ac:dyDescent="0.35">
      <c r="B41" s="213"/>
      <c r="C41" s="211" t="s">
        <v>1592</v>
      </c>
      <c r="D41" s="211"/>
      <c r="E41" s="211"/>
      <c r="F41" s="211"/>
      <c r="G41" s="212"/>
    </row>
    <row r="42" spans="2:7" ht="15.5" x14ac:dyDescent="0.35">
      <c r="B42" s="213"/>
      <c r="C42" s="211" t="s">
        <v>1594</v>
      </c>
      <c r="D42" s="211"/>
      <c r="E42" s="211"/>
      <c r="F42" s="211"/>
      <c r="G42" s="212"/>
    </row>
    <row r="43" spans="2:7" ht="15.5" x14ac:dyDescent="0.35">
      <c r="B43" s="213"/>
      <c r="C43" s="211" t="s">
        <v>1595</v>
      </c>
      <c r="D43" s="211"/>
      <c r="E43" s="211"/>
      <c r="F43" s="211"/>
      <c r="G43" s="212"/>
    </row>
    <row r="44" spans="2:7" ht="15.5" x14ac:dyDescent="0.35">
      <c r="B44" s="219"/>
      <c r="C44" s="220" t="s">
        <v>1596</v>
      </c>
      <c r="D44" s="220"/>
      <c r="E44" s="220"/>
      <c r="F44" s="220"/>
      <c r="G44" s="221"/>
    </row>
    <row r="45" spans="2:7" ht="15.5" x14ac:dyDescent="0.35">
      <c r="B45" s="192" t="s">
        <v>55</v>
      </c>
      <c r="C45" s="193"/>
      <c r="D45" s="193"/>
      <c r="E45" s="193"/>
      <c r="F45" s="193"/>
      <c r="G45" s="194"/>
    </row>
    <row r="46" spans="2:7" ht="31" x14ac:dyDescent="0.35">
      <c r="B46" s="206" t="s">
        <v>1606</v>
      </c>
      <c r="C46" s="537" t="s">
        <v>1588</v>
      </c>
      <c r="D46" s="537"/>
      <c r="E46" s="537"/>
      <c r="F46" s="537"/>
      <c r="G46" s="538"/>
    </row>
    <row r="47" spans="2:7" ht="15.5" x14ac:dyDescent="0.35">
      <c r="B47" s="218" t="s">
        <v>1607</v>
      </c>
      <c r="C47" s="211" t="s">
        <v>1590</v>
      </c>
      <c r="D47" s="211"/>
      <c r="E47" s="211"/>
      <c r="F47" s="211"/>
      <c r="G47" s="212"/>
    </row>
    <row r="48" spans="2:7" ht="15.5" x14ac:dyDescent="0.35">
      <c r="B48" s="222"/>
      <c r="C48" s="211" t="s">
        <v>1592</v>
      </c>
      <c r="D48" s="211"/>
      <c r="E48" s="211"/>
      <c r="F48" s="211"/>
      <c r="G48" s="212"/>
    </row>
    <row r="49" spans="2:7" ht="15.5" x14ac:dyDescent="0.35">
      <c r="B49" s="222"/>
      <c r="C49" s="211" t="s">
        <v>1594</v>
      </c>
      <c r="D49" s="211"/>
      <c r="E49" s="211"/>
      <c r="F49" s="211"/>
      <c r="G49" s="212"/>
    </row>
    <row r="50" spans="2:7" ht="15.5" x14ac:dyDescent="0.35">
      <c r="B50" s="222"/>
      <c r="C50" s="211" t="s">
        <v>1595</v>
      </c>
      <c r="D50" s="211"/>
      <c r="E50" s="211"/>
      <c r="F50" s="211"/>
      <c r="G50" s="212"/>
    </row>
    <row r="51" spans="2:7" ht="15.5" x14ac:dyDescent="0.35">
      <c r="B51" s="223"/>
      <c r="C51" s="220" t="s">
        <v>1596</v>
      </c>
      <c r="D51" s="220"/>
      <c r="E51" s="220"/>
      <c r="F51" s="220"/>
      <c r="G51" s="221"/>
    </row>
    <row r="52" spans="2:7" ht="31" x14ac:dyDescent="0.35">
      <c r="B52" s="206" t="s">
        <v>1608</v>
      </c>
      <c r="C52" s="537" t="s">
        <v>1588</v>
      </c>
      <c r="D52" s="537"/>
      <c r="E52" s="537"/>
      <c r="F52" s="537"/>
      <c r="G52" s="538"/>
    </row>
    <row r="53" spans="2:7" ht="15.5" x14ac:dyDescent="0.35">
      <c r="B53" s="218" t="s">
        <v>1609</v>
      </c>
      <c r="C53" s="211" t="s">
        <v>1590</v>
      </c>
      <c r="D53" s="211"/>
      <c r="E53" s="211"/>
      <c r="F53" s="211"/>
      <c r="G53" s="212"/>
    </row>
    <row r="54" spans="2:7" ht="15.5" x14ac:dyDescent="0.35">
      <c r="B54" s="222"/>
      <c r="C54" s="211" t="s">
        <v>1592</v>
      </c>
      <c r="D54" s="211"/>
      <c r="E54" s="211"/>
      <c r="F54" s="211"/>
      <c r="G54" s="212"/>
    </row>
    <row r="55" spans="2:7" ht="15.5" x14ac:dyDescent="0.35">
      <c r="B55" s="222"/>
      <c r="C55" s="211" t="s">
        <v>1594</v>
      </c>
      <c r="D55" s="211"/>
      <c r="E55" s="211"/>
      <c r="F55" s="211"/>
      <c r="G55" s="212"/>
    </row>
    <row r="56" spans="2:7" ht="15.5" x14ac:dyDescent="0.35">
      <c r="B56" s="222"/>
      <c r="C56" s="211" t="s">
        <v>1595</v>
      </c>
      <c r="D56" s="211"/>
      <c r="E56" s="211"/>
      <c r="F56" s="211"/>
      <c r="G56" s="212"/>
    </row>
    <row r="57" spans="2:7" ht="15.5" x14ac:dyDescent="0.35">
      <c r="B57" s="223"/>
      <c r="C57" s="220" t="s">
        <v>1596</v>
      </c>
      <c r="D57" s="220"/>
      <c r="E57" s="220"/>
      <c r="F57" s="220"/>
      <c r="G57" s="221"/>
    </row>
    <row r="58" spans="2:7" ht="31" x14ac:dyDescent="0.35">
      <c r="B58" s="206" t="s">
        <v>1610</v>
      </c>
      <c r="C58" s="537" t="s">
        <v>1588</v>
      </c>
      <c r="D58" s="537"/>
      <c r="E58" s="537"/>
      <c r="F58" s="537"/>
      <c r="G58" s="538"/>
    </row>
    <row r="59" spans="2:7" ht="15.5" x14ac:dyDescent="0.35">
      <c r="B59" s="218" t="s">
        <v>1611</v>
      </c>
      <c r="C59" s="211" t="s">
        <v>1590</v>
      </c>
      <c r="D59" s="211"/>
      <c r="E59" s="211"/>
      <c r="F59" s="211"/>
      <c r="G59" s="212"/>
    </row>
    <row r="60" spans="2:7" ht="15.5" x14ac:dyDescent="0.35">
      <c r="B60" s="218" t="s">
        <v>1612</v>
      </c>
      <c r="C60" s="211" t="s">
        <v>1592</v>
      </c>
      <c r="D60" s="211"/>
      <c r="E60" s="211"/>
      <c r="F60" s="211"/>
      <c r="G60" s="212"/>
    </row>
    <row r="61" spans="2:7" ht="15.5" x14ac:dyDescent="0.35">
      <c r="B61" s="222"/>
      <c r="C61" s="211" t="s">
        <v>1594</v>
      </c>
      <c r="D61" s="211"/>
      <c r="E61" s="211"/>
      <c r="F61" s="211"/>
      <c r="G61" s="212"/>
    </row>
    <row r="62" spans="2:7" ht="15.5" x14ac:dyDescent="0.35">
      <c r="B62" s="222"/>
      <c r="C62" s="211" t="s">
        <v>1595</v>
      </c>
      <c r="D62" s="211"/>
      <c r="E62" s="211"/>
      <c r="F62" s="211"/>
      <c r="G62" s="212"/>
    </row>
    <row r="63" spans="2:7" ht="15.5" x14ac:dyDescent="0.35">
      <c r="B63" s="223"/>
      <c r="C63" s="220" t="s">
        <v>1596</v>
      </c>
      <c r="D63" s="220"/>
      <c r="E63" s="220"/>
      <c r="F63" s="220"/>
      <c r="G63" s="221"/>
    </row>
    <row r="64" spans="2:7" ht="15.5" x14ac:dyDescent="0.35">
      <c r="B64" s="192" t="s">
        <v>1586</v>
      </c>
      <c r="C64" s="193"/>
      <c r="D64" s="193"/>
      <c r="E64" s="193"/>
      <c r="F64" s="193"/>
      <c r="G64" s="194"/>
    </row>
    <row r="65" spans="2:7" ht="33" customHeight="1" x14ac:dyDescent="0.35">
      <c r="B65" s="206" t="s">
        <v>1613</v>
      </c>
      <c r="C65" s="537" t="s">
        <v>1588</v>
      </c>
      <c r="D65" s="537"/>
      <c r="E65" s="537"/>
      <c r="F65" s="537"/>
      <c r="G65" s="538"/>
    </row>
    <row r="66" spans="2:7" ht="15.5" x14ac:dyDescent="0.35">
      <c r="B66" s="218" t="s">
        <v>1614</v>
      </c>
      <c r="C66" s="211" t="s">
        <v>1590</v>
      </c>
      <c r="D66" s="211"/>
      <c r="E66" s="211"/>
      <c r="F66" s="211"/>
      <c r="G66" s="212"/>
    </row>
    <row r="67" spans="2:7" ht="15.5" x14ac:dyDescent="0.35">
      <c r="B67" s="222"/>
      <c r="C67" s="211" t="s">
        <v>1592</v>
      </c>
      <c r="D67" s="211"/>
      <c r="E67" s="211"/>
      <c r="F67" s="211"/>
      <c r="G67" s="212"/>
    </row>
    <row r="68" spans="2:7" ht="15.5" x14ac:dyDescent="0.35">
      <c r="B68" s="222"/>
      <c r="C68" s="211" t="s">
        <v>1594</v>
      </c>
      <c r="D68" s="211"/>
      <c r="E68" s="211"/>
      <c r="F68" s="211"/>
      <c r="G68" s="212"/>
    </row>
    <row r="69" spans="2:7" ht="15.5" x14ac:dyDescent="0.35">
      <c r="B69" s="222"/>
      <c r="C69" s="211" t="s">
        <v>1595</v>
      </c>
      <c r="D69" s="211"/>
      <c r="E69" s="211"/>
      <c r="F69" s="211"/>
      <c r="G69" s="212"/>
    </row>
    <row r="70" spans="2:7" ht="15.5" x14ac:dyDescent="0.35">
      <c r="B70" s="223"/>
      <c r="C70" s="220" t="s">
        <v>1596</v>
      </c>
      <c r="D70" s="220"/>
      <c r="E70" s="220"/>
      <c r="F70" s="220"/>
      <c r="G70" s="221"/>
    </row>
    <row r="71" spans="2:7" ht="31" x14ac:dyDescent="0.35">
      <c r="B71" s="206" t="s">
        <v>1615</v>
      </c>
      <c r="C71" s="537" t="s">
        <v>1588</v>
      </c>
      <c r="D71" s="537"/>
      <c r="E71" s="537"/>
      <c r="F71" s="537"/>
      <c r="G71" s="538"/>
    </row>
    <row r="72" spans="2:7" ht="15.5" x14ac:dyDescent="0.35">
      <c r="B72" s="218" t="s">
        <v>1616</v>
      </c>
      <c r="C72" s="211" t="s">
        <v>1590</v>
      </c>
      <c r="D72" s="211"/>
      <c r="E72" s="211"/>
      <c r="F72" s="211"/>
      <c r="G72" s="212"/>
    </row>
    <row r="73" spans="2:7" ht="15.5" x14ac:dyDescent="0.35">
      <c r="B73" s="222" t="s">
        <v>1617</v>
      </c>
      <c r="C73" s="211" t="s">
        <v>1592</v>
      </c>
      <c r="D73" s="211"/>
      <c r="E73" s="211"/>
      <c r="F73" s="211"/>
      <c r="G73" s="212"/>
    </row>
    <row r="74" spans="2:7" ht="15.5" x14ac:dyDescent="0.35">
      <c r="B74" s="222"/>
      <c r="C74" s="211" t="s">
        <v>1594</v>
      </c>
      <c r="D74" s="211"/>
      <c r="E74" s="211"/>
      <c r="F74" s="211"/>
      <c r="G74" s="212"/>
    </row>
    <row r="75" spans="2:7" ht="15.5" x14ac:dyDescent="0.35">
      <c r="B75" s="222"/>
      <c r="C75" s="211" t="s">
        <v>1595</v>
      </c>
      <c r="D75" s="211"/>
      <c r="E75" s="211"/>
      <c r="F75" s="211"/>
      <c r="G75" s="212"/>
    </row>
    <row r="76" spans="2:7" ht="15.5" x14ac:dyDescent="0.35">
      <c r="B76" s="223"/>
      <c r="C76" s="220" t="s">
        <v>1596</v>
      </c>
      <c r="D76" s="220"/>
      <c r="E76" s="220"/>
      <c r="F76" s="220"/>
      <c r="G76" s="221"/>
    </row>
    <row r="77" spans="2:7" ht="15.5" x14ac:dyDescent="0.35">
      <c r="B77" s="192" t="s">
        <v>65</v>
      </c>
      <c r="C77" s="193"/>
      <c r="D77" s="193"/>
      <c r="E77" s="193"/>
      <c r="F77" s="193"/>
      <c r="G77" s="194"/>
    </row>
    <row r="78" spans="2:7" ht="31" x14ac:dyDescent="0.35">
      <c r="B78" s="206" t="s">
        <v>1618</v>
      </c>
      <c r="C78" s="537" t="s">
        <v>1588</v>
      </c>
      <c r="D78" s="537"/>
      <c r="E78" s="537"/>
      <c r="F78" s="537"/>
      <c r="G78" s="538"/>
    </row>
    <row r="79" spans="2:7" ht="15.5" x14ac:dyDescent="0.35">
      <c r="B79" s="218" t="s">
        <v>1619</v>
      </c>
      <c r="C79" s="211" t="s">
        <v>1590</v>
      </c>
      <c r="D79" s="211"/>
      <c r="E79" s="211"/>
      <c r="F79" s="211"/>
      <c r="G79" s="212"/>
    </row>
    <row r="80" spans="2:7" ht="15.5" x14ac:dyDescent="0.35">
      <c r="B80" s="222"/>
      <c r="C80" s="211" t="s">
        <v>1592</v>
      </c>
      <c r="D80" s="211"/>
      <c r="E80" s="211"/>
      <c r="F80" s="211"/>
      <c r="G80" s="212"/>
    </row>
    <row r="81" spans="2:7" ht="15.5" x14ac:dyDescent="0.35">
      <c r="B81" s="222"/>
      <c r="C81" s="211" t="s">
        <v>1594</v>
      </c>
      <c r="D81" s="211"/>
      <c r="E81" s="211"/>
      <c r="F81" s="211"/>
      <c r="G81" s="212"/>
    </row>
    <row r="82" spans="2:7" ht="15.5" x14ac:dyDescent="0.35">
      <c r="B82" s="222"/>
      <c r="C82" s="211" t="s">
        <v>1595</v>
      </c>
      <c r="D82" s="211"/>
      <c r="E82" s="211"/>
      <c r="F82" s="211"/>
      <c r="G82" s="212"/>
    </row>
    <row r="83" spans="2:7" ht="16" thickBot="1" x14ac:dyDescent="0.4">
      <c r="B83" s="214"/>
      <c r="C83" s="215" t="s">
        <v>1596</v>
      </c>
      <c r="D83" s="224"/>
      <c r="E83" s="224"/>
      <c r="F83" s="224"/>
      <c r="G83" s="225"/>
    </row>
    <row r="84" spans="2:7" ht="12" thickTop="1" x14ac:dyDescent="0.35"/>
    <row r="85" spans="2:7" ht="23.5" x14ac:dyDescent="0.35">
      <c r="B85" s="541" t="s">
        <v>84</v>
      </c>
      <c r="C85" s="542"/>
      <c r="D85" s="542"/>
      <c r="E85" s="542"/>
      <c r="F85" s="542"/>
      <c r="G85" s="543"/>
    </row>
    <row r="86" spans="2:7" ht="15.5" x14ac:dyDescent="0.35">
      <c r="B86" s="226"/>
      <c r="C86" s="227">
        <v>1</v>
      </c>
      <c r="D86" s="227">
        <v>2</v>
      </c>
      <c r="E86" s="227">
        <v>3</v>
      </c>
      <c r="F86" s="227">
        <v>4</v>
      </c>
      <c r="G86" s="228">
        <v>5</v>
      </c>
    </row>
    <row r="87" spans="2:7" ht="15.5" x14ac:dyDescent="0.35">
      <c r="B87" s="189"/>
      <c r="C87" s="190" t="s">
        <v>1570</v>
      </c>
      <c r="D87" s="190" t="s">
        <v>1571</v>
      </c>
      <c r="E87" s="190" t="s">
        <v>1572</v>
      </c>
      <c r="F87" s="190" t="s">
        <v>1573</v>
      </c>
      <c r="G87" s="191" t="s">
        <v>1574</v>
      </c>
    </row>
    <row r="88" spans="2:7" ht="15.5" x14ac:dyDescent="0.35">
      <c r="B88" s="192" t="s">
        <v>51</v>
      </c>
      <c r="C88" s="193"/>
      <c r="D88" s="193"/>
      <c r="E88" s="193"/>
      <c r="F88" s="193"/>
      <c r="G88" s="194"/>
    </row>
    <row r="89" spans="2:7" ht="31" x14ac:dyDescent="0.35">
      <c r="B89" s="206" t="s">
        <v>1620</v>
      </c>
      <c r="C89" s="537" t="s">
        <v>1588</v>
      </c>
      <c r="D89" s="537"/>
      <c r="E89" s="537"/>
      <c r="F89" s="537"/>
      <c r="G89" s="538"/>
    </row>
    <row r="90" spans="2:7" ht="15.5" x14ac:dyDescent="0.35">
      <c r="B90" s="218" t="s">
        <v>1621</v>
      </c>
      <c r="C90" s="211" t="s">
        <v>1590</v>
      </c>
      <c r="D90" s="211"/>
      <c r="E90" s="211"/>
      <c r="F90" s="211"/>
      <c r="G90" s="212"/>
    </row>
    <row r="91" spans="2:7" ht="15.5" x14ac:dyDescent="0.35">
      <c r="B91" s="213"/>
      <c r="C91" s="211" t="s">
        <v>1592</v>
      </c>
      <c r="D91" s="211"/>
      <c r="E91" s="211"/>
      <c r="F91" s="211"/>
      <c r="G91" s="212"/>
    </row>
    <row r="92" spans="2:7" ht="15.5" x14ac:dyDescent="0.35">
      <c r="B92" s="213"/>
      <c r="C92" s="211" t="s">
        <v>1594</v>
      </c>
      <c r="D92" s="211"/>
      <c r="E92" s="211"/>
      <c r="F92" s="211"/>
      <c r="G92" s="212"/>
    </row>
    <row r="93" spans="2:7" ht="15.5" x14ac:dyDescent="0.35">
      <c r="B93" s="213"/>
      <c r="C93" s="211" t="s">
        <v>1595</v>
      </c>
      <c r="D93" s="211"/>
      <c r="E93" s="211"/>
      <c r="F93" s="211"/>
      <c r="G93" s="212"/>
    </row>
    <row r="94" spans="2:7" ht="15.5" x14ac:dyDescent="0.35">
      <c r="B94" s="219"/>
      <c r="C94" s="220" t="s">
        <v>1596</v>
      </c>
      <c r="D94" s="229"/>
      <c r="E94" s="229"/>
      <c r="F94" s="229"/>
      <c r="G94" s="230"/>
    </row>
    <row r="95" spans="2:7" ht="31" x14ac:dyDescent="0.35">
      <c r="B95" s="206" t="s">
        <v>1622</v>
      </c>
      <c r="C95" s="537" t="s">
        <v>1588</v>
      </c>
      <c r="D95" s="537"/>
      <c r="E95" s="537"/>
      <c r="F95" s="537"/>
      <c r="G95" s="538"/>
    </row>
    <row r="96" spans="2:7" ht="15.5" x14ac:dyDescent="0.35">
      <c r="B96" s="218" t="s">
        <v>1623</v>
      </c>
      <c r="C96" s="211" t="s">
        <v>1590</v>
      </c>
      <c r="D96" s="211"/>
      <c r="E96" s="211"/>
      <c r="F96" s="211"/>
      <c r="G96" s="212"/>
    </row>
    <row r="97" spans="2:13" ht="15.5" x14ac:dyDescent="0.35">
      <c r="B97" s="218" t="s">
        <v>1624</v>
      </c>
      <c r="C97" s="211" t="s">
        <v>1592</v>
      </c>
      <c r="D97" s="211"/>
      <c r="E97" s="211"/>
      <c r="F97" s="211"/>
      <c r="G97" s="212"/>
    </row>
    <row r="98" spans="2:13" ht="15.5" x14ac:dyDescent="0.35">
      <c r="B98" s="218" t="s">
        <v>1625</v>
      </c>
      <c r="C98" s="211" t="s">
        <v>1594</v>
      </c>
      <c r="D98" s="211"/>
      <c r="E98" s="211"/>
      <c r="F98" s="211"/>
      <c r="G98" s="212"/>
    </row>
    <row r="99" spans="2:13" ht="15.5" x14ac:dyDescent="0.35">
      <c r="B99" s="213"/>
      <c r="C99" s="211" t="s">
        <v>1595</v>
      </c>
      <c r="D99" s="211"/>
      <c r="E99" s="211"/>
      <c r="F99" s="211"/>
      <c r="G99" s="212"/>
    </row>
    <row r="100" spans="2:13" ht="15.5" x14ac:dyDescent="0.35">
      <c r="B100" s="219"/>
      <c r="C100" s="220" t="s">
        <v>1596</v>
      </c>
      <c r="D100" s="229"/>
      <c r="E100" s="229"/>
      <c r="F100" s="229"/>
      <c r="G100" s="230"/>
    </row>
    <row r="101" spans="2:13" ht="15.5" x14ac:dyDescent="0.35">
      <c r="B101" s="192" t="s">
        <v>55</v>
      </c>
      <c r="C101" s="193"/>
      <c r="D101" s="193"/>
      <c r="E101" s="193"/>
      <c r="F101" s="193"/>
      <c r="G101" s="194"/>
    </row>
    <row r="102" spans="2:13" ht="34.4" customHeight="1" x14ac:dyDescent="0.35">
      <c r="B102" s="206" t="s">
        <v>1626</v>
      </c>
      <c r="C102" s="537" t="s">
        <v>1588</v>
      </c>
      <c r="D102" s="537"/>
      <c r="E102" s="537"/>
      <c r="F102" s="537"/>
      <c r="G102" s="538"/>
    </row>
    <row r="103" spans="2:13" ht="15.5" x14ac:dyDescent="0.35">
      <c r="B103" s="231" t="s">
        <v>1627</v>
      </c>
      <c r="C103" s="211" t="s">
        <v>1590</v>
      </c>
      <c r="D103" s="211"/>
      <c r="E103" s="211"/>
      <c r="F103" s="211"/>
      <c r="G103" s="212"/>
      <c r="L103"/>
    </row>
    <row r="104" spans="2:13" ht="15.5" x14ac:dyDescent="0.35">
      <c r="B104" s="218" t="s">
        <v>1628</v>
      </c>
      <c r="C104" s="211" t="s">
        <v>1592</v>
      </c>
      <c r="D104" s="211"/>
      <c r="E104" s="211"/>
      <c r="F104" s="211"/>
      <c r="G104" s="212"/>
    </row>
    <row r="105" spans="2:13" ht="15.5" x14ac:dyDescent="0.35">
      <c r="B105" s="213"/>
      <c r="C105" s="211" t="s">
        <v>1594</v>
      </c>
      <c r="D105" s="211"/>
      <c r="E105" s="211"/>
      <c r="F105" s="211"/>
      <c r="G105" s="212"/>
    </row>
    <row r="106" spans="2:13" ht="15.5" x14ac:dyDescent="0.35">
      <c r="B106" s="213"/>
      <c r="C106" s="211" t="s">
        <v>1595</v>
      </c>
      <c r="D106" s="211"/>
      <c r="E106" s="211"/>
      <c r="F106" s="211"/>
      <c r="G106" s="212"/>
    </row>
    <row r="107" spans="2:13" ht="15.5" x14ac:dyDescent="0.35">
      <c r="B107" s="219"/>
      <c r="C107" s="220" t="s">
        <v>1596</v>
      </c>
      <c r="D107" s="229"/>
      <c r="E107" s="229"/>
      <c r="F107" s="229"/>
      <c r="G107" s="230"/>
    </row>
    <row r="108" spans="2:13" ht="48.65" customHeight="1" x14ac:dyDescent="0.35">
      <c r="B108" s="203" t="s">
        <v>1629</v>
      </c>
      <c r="C108" s="197" t="s">
        <v>1250</v>
      </c>
      <c r="D108" s="197" t="s">
        <v>1251</v>
      </c>
      <c r="E108" s="197" t="s">
        <v>1254</v>
      </c>
      <c r="F108" s="197" t="s">
        <v>1257</v>
      </c>
      <c r="G108" s="232" t="s">
        <v>1258</v>
      </c>
      <c r="M108"/>
    </row>
    <row r="109" spans="2:13" ht="62" x14ac:dyDescent="0.35">
      <c r="B109" s="203" t="s">
        <v>1630</v>
      </c>
      <c r="C109" s="233" t="s">
        <v>1581</v>
      </c>
      <c r="D109" s="233" t="s">
        <v>1582</v>
      </c>
      <c r="E109" s="233" t="s">
        <v>1583</v>
      </c>
      <c r="F109" s="233" t="s">
        <v>1584</v>
      </c>
      <c r="G109" s="232" t="s">
        <v>1631</v>
      </c>
    </row>
    <row r="110" spans="2:13" ht="15.5" x14ac:dyDescent="0.35">
      <c r="B110" s="192" t="s">
        <v>1586</v>
      </c>
      <c r="C110" s="193"/>
      <c r="D110" s="193"/>
      <c r="E110" s="193"/>
      <c r="F110" s="193"/>
      <c r="G110" s="194"/>
    </row>
    <row r="111" spans="2:13" ht="62" x14ac:dyDescent="0.35">
      <c r="B111" s="195" t="s">
        <v>1632</v>
      </c>
      <c r="C111" s="233" t="s">
        <v>1226</v>
      </c>
      <c r="D111" s="233" t="s">
        <v>1228</v>
      </c>
      <c r="E111" s="233" t="s">
        <v>1231</v>
      </c>
      <c r="F111" s="233" t="s">
        <v>1232</v>
      </c>
      <c r="G111" s="232" t="s">
        <v>1246</v>
      </c>
    </row>
    <row r="112" spans="2:13" ht="29.9" customHeight="1" x14ac:dyDescent="0.35">
      <c r="B112" s="206" t="s">
        <v>1633</v>
      </c>
      <c r="C112" s="539" t="s">
        <v>1588</v>
      </c>
      <c r="D112" s="539"/>
      <c r="E112" s="539"/>
      <c r="F112" s="539"/>
      <c r="G112" s="540"/>
    </row>
    <row r="113" spans="2:7" ht="15.5" x14ac:dyDescent="0.35">
      <c r="B113" s="222" t="s">
        <v>1634</v>
      </c>
      <c r="C113" s="211" t="s">
        <v>1590</v>
      </c>
      <c r="D113" s="211"/>
      <c r="E113" s="211"/>
      <c r="F113" s="211"/>
      <c r="G113" s="212"/>
    </row>
    <row r="114" spans="2:7" ht="15.5" x14ac:dyDescent="0.35">
      <c r="B114" s="222"/>
      <c r="C114" s="211" t="s">
        <v>1592</v>
      </c>
      <c r="D114" s="211"/>
      <c r="E114" s="211"/>
      <c r="F114" s="211"/>
      <c r="G114" s="212"/>
    </row>
    <row r="115" spans="2:7" ht="15.5" x14ac:dyDescent="0.35">
      <c r="B115" s="222"/>
      <c r="C115" s="211" t="s">
        <v>1594</v>
      </c>
      <c r="D115" s="211"/>
      <c r="E115" s="211"/>
      <c r="F115" s="211"/>
      <c r="G115" s="212"/>
    </row>
    <row r="116" spans="2:7" ht="15.5" x14ac:dyDescent="0.35">
      <c r="B116" s="222"/>
      <c r="C116" s="211" t="s">
        <v>1595</v>
      </c>
      <c r="D116" s="211"/>
      <c r="E116" s="211"/>
      <c r="F116" s="211"/>
      <c r="G116" s="212"/>
    </row>
    <row r="117" spans="2:7" ht="15.5" x14ac:dyDescent="0.35">
      <c r="B117" s="222"/>
      <c r="C117" s="220" t="s">
        <v>1596</v>
      </c>
      <c r="D117" s="211"/>
      <c r="E117" s="211"/>
      <c r="F117" s="211"/>
      <c r="G117" s="212"/>
    </row>
    <row r="118" spans="2:7" ht="15.5" x14ac:dyDescent="0.35">
      <c r="B118" s="192" t="s">
        <v>65</v>
      </c>
      <c r="C118" s="193"/>
      <c r="D118" s="193"/>
      <c r="E118" s="193"/>
      <c r="F118" s="193"/>
      <c r="G118" s="194"/>
    </row>
    <row r="119" spans="2:7" ht="31" x14ac:dyDescent="0.35">
      <c r="B119" s="206" t="s">
        <v>1635</v>
      </c>
      <c r="C119" s="537" t="s">
        <v>1588</v>
      </c>
      <c r="D119" s="537"/>
      <c r="E119" s="537"/>
      <c r="F119" s="537"/>
      <c r="G119" s="538"/>
    </row>
    <row r="120" spans="2:7" ht="15.5" x14ac:dyDescent="0.35">
      <c r="B120" s="218" t="s">
        <v>1636</v>
      </c>
      <c r="C120" s="211" t="s">
        <v>1590</v>
      </c>
      <c r="D120" s="211"/>
      <c r="E120" s="211"/>
      <c r="F120" s="211"/>
      <c r="G120" s="212"/>
    </row>
    <row r="121" spans="2:7" ht="15.5" x14ac:dyDescent="0.35">
      <c r="B121" s="218" t="s">
        <v>1637</v>
      </c>
      <c r="C121" s="211" t="s">
        <v>1592</v>
      </c>
      <c r="D121" s="211"/>
      <c r="E121" s="211"/>
      <c r="F121" s="211"/>
      <c r="G121" s="212"/>
    </row>
    <row r="122" spans="2:7" ht="15.5" x14ac:dyDescent="0.35">
      <c r="B122" s="222"/>
      <c r="C122" s="211" t="s">
        <v>1594</v>
      </c>
      <c r="D122" s="211"/>
      <c r="E122" s="211"/>
      <c r="F122" s="211"/>
      <c r="G122" s="212"/>
    </row>
    <row r="123" spans="2:7" ht="15.5" x14ac:dyDescent="0.35">
      <c r="B123" s="222"/>
      <c r="C123" s="211" t="s">
        <v>1595</v>
      </c>
      <c r="D123" s="211"/>
      <c r="E123" s="211"/>
      <c r="F123" s="211"/>
      <c r="G123" s="212"/>
    </row>
    <row r="124" spans="2:7" ht="16" thickBot="1" x14ac:dyDescent="0.4">
      <c r="B124" s="234"/>
      <c r="C124" s="215" t="s">
        <v>1596</v>
      </c>
      <c r="D124" s="215"/>
      <c r="E124" s="215"/>
      <c r="F124" s="215"/>
      <c r="G124" s="216"/>
    </row>
    <row r="125" spans="2:7" ht="13.5" thickTop="1" x14ac:dyDescent="0.35">
      <c r="B125" s="2"/>
      <c r="C125" s="2"/>
      <c r="D125" s="2"/>
      <c r="E125" s="2"/>
      <c r="F125" s="2"/>
      <c r="G125" s="2"/>
    </row>
    <row r="126" spans="2:7" ht="13" x14ac:dyDescent="0.35">
      <c r="B126" s="2"/>
      <c r="C126" s="2"/>
      <c r="D126" s="2"/>
      <c r="E126" s="2"/>
      <c r="F126" s="2"/>
      <c r="G126" s="2"/>
    </row>
    <row r="127" spans="2:7" ht="13" x14ac:dyDescent="0.35">
      <c r="B127" s="2"/>
      <c r="C127" s="2"/>
      <c r="D127" s="2"/>
      <c r="E127" s="2"/>
      <c r="F127" s="2"/>
      <c r="G127" s="2"/>
    </row>
    <row r="128" spans="2:7" ht="13" x14ac:dyDescent="0.35">
      <c r="B128" s="2"/>
      <c r="C128" s="2"/>
      <c r="D128" s="2"/>
      <c r="E128" s="2"/>
      <c r="F128" s="2"/>
      <c r="G128" s="2"/>
    </row>
    <row r="129" spans="2:7" ht="13" x14ac:dyDescent="0.35">
      <c r="B129" s="2"/>
      <c r="C129" s="2"/>
      <c r="D129" s="2"/>
      <c r="E129" s="2"/>
      <c r="F129" s="2"/>
      <c r="G129" s="2"/>
    </row>
    <row r="130" spans="2:7" ht="13" x14ac:dyDescent="0.35">
      <c r="B130" s="2"/>
      <c r="C130" s="2"/>
      <c r="D130" s="2"/>
      <c r="E130" s="2"/>
      <c r="F130" s="2"/>
      <c r="G130" s="2"/>
    </row>
    <row r="131" spans="2:7" ht="13" x14ac:dyDescent="0.35">
      <c r="B131" s="2"/>
      <c r="C131" s="2"/>
      <c r="D131" s="2"/>
      <c r="E131" s="2"/>
      <c r="F131" s="2"/>
      <c r="G131" s="2"/>
    </row>
  </sheetData>
  <mergeCells count="18">
    <mergeCell ref="C52:G52"/>
    <mergeCell ref="B2:G2"/>
    <mergeCell ref="C26:G26"/>
    <mergeCell ref="B33:G33"/>
    <mergeCell ref="C39:G39"/>
    <mergeCell ref="C46:G46"/>
    <mergeCell ref="C19:G19"/>
    <mergeCell ref="C13:G13"/>
    <mergeCell ref="C95:G95"/>
    <mergeCell ref="C102:G102"/>
    <mergeCell ref="C112:G112"/>
    <mergeCell ref="C119:G119"/>
    <mergeCell ref="C58:G58"/>
    <mergeCell ref="C65:G65"/>
    <mergeCell ref="C71:G71"/>
    <mergeCell ref="C78:G78"/>
    <mergeCell ref="B85:G85"/>
    <mergeCell ref="C89:G89"/>
  </mergeCells>
  <pageMargins left="0.25" right="0.25" top="0.75" bottom="0.75" header="0.3" footer="0.3"/>
  <pageSetup paperSize="9" scale="51" fitToHeight="0" orientation="portrait" horizontalDpi="4294967293"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5"/>
  <sheetViews>
    <sheetView workbookViewId="0">
      <selection activeCell="M25" sqref="M25"/>
    </sheetView>
  </sheetViews>
  <sheetFormatPr defaultRowHeight="14.5" x14ac:dyDescent="0.35"/>
  <cols>
    <col min="2" max="2" width="14.1796875" customWidth="1"/>
  </cols>
  <sheetData>
    <row r="1" spans="1:2" x14ac:dyDescent="0.35">
      <c r="A1" s="273" t="s">
        <v>1638</v>
      </c>
      <c r="B1" s="273" t="s">
        <v>1639</v>
      </c>
    </row>
    <row r="2" spans="1:2" x14ac:dyDescent="0.35">
      <c r="A2" s="274">
        <v>0</v>
      </c>
      <c r="B2" s="274">
        <v>0</v>
      </c>
    </row>
    <row r="3" spans="1:2" x14ac:dyDescent="0.35">
      <c r="A3" s="274">
        <v>1</v>
      </c>
      <c r="B3" s="274">
        <v>0.33</v>
      </c>
    </row>
    <row r="4" spans="1:2" x14ac:dyDescent="0.35">
      <c r="A4" s="274">
        <v>2</v>
      </c>
      <c r="B4" s="274">
        <v>0.66</v>
      </c>
    </row>
    <row r="5" spans="1:2" x14ac:dyDescent="0.35">
      <c r="A5" s="274">
        <v>3</v>
      </c>
      <c r="B5" s="274">
        <v>1</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F24"/>
  <sheetViews>
    <sheetView workbookViewId="0">
      <selection activeCell="B25" sqref="B25"/>
    </sheetView>
  </sheetViews>
  <sheetFormatPr defaultRowHeight="14.5" x14ac:dyDescent="0.35"/>
  <cols>
    <col min="2" max="2" width="107.1796875" customWidth="1"/>
    <col min="3" max="6" width="15.81640625" customWidth="1"/>
  </cols>
  <sheetData>
    <row r="2" spans="2:6" x14ac:dyDescent="0.35">
      <c r="B2" t="s">
        <v>1640</v>
      </c>
    </row>
    <row r="3" spans="2:6" ht="26" x14ac:dyDescent="0.35">
      <c r="B3" s="250" t="s">
        <v>1641</v>
      </c>
    </row>
    <row r="4" spans="2:6" ht="26" x14ac:dyDescent="0.35">
      <c r="B4" s="250" t="s">
        <v>1642</v>
      </c>
    </row>
    <row r="5" spans="2:6" ht="39" x14ac:dyDescent="0.35">
      <c r="B5" s="250" t="s">
        <v>1643</v>
      </c>
    </row>
    <row r="7" spans="2:6" x14ac:dyDescent="0.35">
      <c r="B7" s="251" t="s">
        <v>1644</v>
      </c>
    </row>
    <row r="9" spans="2:6" ht="20" x14ac:dyDescent="0.35">
      <c r="B9" s="252" t="s">
        <v>1645</v>
      </c>
    </row>
    <row r="10" spans="2:6" ht="15" thickBot="1" x14ac:dyDescent="0.4">
      <c r="B10" s="252"/>
    </row>
    <row r="11" spans="2:6" ht="26.5" thickBot="1" x14ac:dyDescent="0.4">
      <c r="B11" s="552" t="s">
        <v>1646</v>
      </c>
      <c r="C11" s="553"/>
      <c r="D11" s="553"/>
      <c r="E11" s="554"/>
      <c r="F11" s="253" t="s">
        <v>1647</v>
      </c>
    </row>
    <row r="12" spans="2:6" ht="15" thickBot="1" x14ac:dyDescent="0.4">
      <c r="B12" s="254"/>
      <c r="C12" s="255"/>
      <c r="D12" s="255"/>
      <c r="E12" s="255"/>
      <c r="F12" s="256"/>
    </row>
    <row r="13" spans="2:6" ht="23.5" thickBot="1" x14ac:dyDescent="0.4">
      <c r="B13" s="257" t="s">
        <v>1648</v>
      </c>
      <c r="C13" s="258" t="s">
        <v>1649</v>
      </c>
      <c r="D13" s="258" t="s">
        <v>1650</v>
      </c>
      <c r="E13" s="258" t="s">
        <v>1651</v>
      </c>
      <c r="F13" s="258" t="s">
        <v>1652</v>
      </c>
    </row>
    <row r="14" spans="2:6" ht="15" thickBot="1" x14ac:dyDescent="0.4">
      <c r="B14" s="259" t="s">
        <v>22</v>
      </c>
      <c r="C14" s="260" t="s">
        <v>23</v>
      </c>
      <c r="D14" s="260" t="s">
        <v>1653</v>
      </c>
      <c r="E14" s="260" t="s">
        <v>1653</v>
      </c>
      <c r="F14" s="260" t="s">
        <v>1654</v>
      </c>
    </row>
    <row r="15" spans="2:6" ht="26.5" thickBot="1" x14ac:dyDescent="0.4">
      <c r="B15" s="259" t="s">
        <v>1655</v>
      </c>
      <c r="C15" s="261">
        <v>18172</v>
      </c>
      <c r="D15" s="260" t="s">
        <v>1656</v>
      </c>
      <c r="E15" s="260" t="s">
        <v>1656</v>
      </c>
      <c r="F15" s="260" t="s">
        <v>1653</v>
      </c>
    </row>
    <row r="16" spans="2:6" ht="26.5" thickBot="1" x14ac:dyDescent="0.4">
      <c r="B16" s="259" t="s">
        <v>1657</v>
      </c>
      <c r="C16" s="260" t="s">
        <v>1658</v>
      </c>
      <c r="D16" s="260" t="s">
        <v>1659</v>
      </c>
      <c r="E16" s="260" t="s">
        <v>1659</v>
      </c>
      <c r="F16" s="260" t="s">
        <v>1660</v>
      </c>
    </row>
    <row r="17" spans="2:2" x14ac:dyDescent="0.35">
      <c r="B17" s="252"/>
    </row>
    <row r="18" spans="2:2" x14ac:dyDescent="0.35">
      <c r="B18" s="251" t="s">
        <v>1661</v>
      </c>
    </row>
    <row r="19" spans="2:2" x14ac:dyDescent="0.35">
      <c r="B19" s="252" t="s">
        <v>1662</v>
      </c>
    </row>
    <row r="20" spans="2:2" x14ac:dyDescent="0.35">
      <c r="B20" s="252" t="s">
        <v>1663</v>
      </c>
    </row>
    <row r="22" spans="2:2" ht="20" x14ac:dyDescent="0.35">
      <c r="B22" s="252" t="s">
        <v>1664</v>
      </c>
    </row>
    <row r="24" spans="2:2" x14ac:dyDescent="0.35">
      <c r="B24" s="252"/>
    </row>
  </sheetData>
  <mergeCells count="1">
    <mergeCell ref="B11:E11"/>
  </mergeCells>
  <pageMargins left="0.7" right="0.7" top="0.75" bottom="0.75" header="0.3" footer="0.3"/>
  <pageSetup paperSize="0" orientation="portrait" horizontalDpi="0" verticalDpi="0"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67ea9d1-d1d3-42f9-8ec7-d3a1d24f7c15">
      <Terms xmlns="http://schemas.microsoft.com/office/infopath/2007/PartnerControls"/>
    </lcf76f155ced4ddcb4097134ff3c332f>
    <TaxCatchAll xmlns="ae1f5fa2-2849-4670-83ee-589dff3a48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E581751C2B39478444330913A862FD" ma:contentTypeVersion="18" ma:contentTypeDescription="Create a new document." ma:contentTypeScope="" ma:versionID="12e5b406722c34e2a29fb06e659d80aa">
  <xsd:schema xmlns:xsd="http://www.w3.org/2001/XMLSchema" xmlns:xs="http://www.w3.org/2001/XMLSchema" xmlns:p="http://schemas.microsoft.com/office/2006/metadata/properties" xmlns:ns2="167ea9d1-d1d3-42f9-8ec7-d3a1d24f7c15" xmlns:ns3="ae1f5fa2-2849-4670-83ee-589dff3a4879" targetNamespace="http://schemas.microsoft.com/office/2006/metadata/properties" ma:root="true" ma:fieldsID="9820496e1136da9dc67fc1eddb21ce54" ns2:_="" ns3:_="">
    <xsd:import namespace="167ea9d1-d1d3-42f9-8ec7-d3a1d24f7c15"/>
    <xsd:import namespace="ae1f5fa2-2849-4670-83ee-589dff3a48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ea9d1-d1d3-42f9-8ec7-d3a1d24f7c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f09d431-9118-48ba-b837-9dcd96797aa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1f5fa2-2849-4670-83ee-589dff3a487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7f56a131-324a-44c8-873c-4525b4015c40}" ma:internalName="TaxCatchAll" ma:showField="CatchAllData" ma:web="ae1f5fa2-2849-4670-83ee-589dff3a48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315E4C-4ECF-4760-BC68-72C49F072D54}">
  <ds:schemaRefs>
    <ds:schemaRef ds:uri="http://purl.org/dc/elements/1.1/"/>
    <ds:schemaRef ds:uri="http://purl.org/dc/dcmitype/"/>
    <ds:schemaRef ds:uri="http://schemas.microsoft.com/office/2006/metadata/properties"/>
    <ds:schemaRef ds:uri="ae1f5fa2-2849-4670-83ee-589dff3a4879"/>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167ea9d1-d1d3-42f9-8ec7-d3a1d24f7c15"/>
    <ds:schemaRef ds:uri="http://www.w3.org/XML/1998/namespace"/>
  </ds:schemaRefs>
</ds:datastoreItem>
</file>

<file path=customXml/itemProps2.xml><?xml version="1.0" encoding="utf-8"?>
<ds:datastoreItem xmlns:ds="http://schemas.openxmlformats.org/officeDocument/2006/customXml" ds:itemID="{D95861F4-F282-4E35-BD7E-5944559E33DD}">
  <ds:schemaRefs>
    <ds:schemaRef ds:uri="http://schemas.microsoft.com/sharepoint/v3/contenttype/forms"/>
  </ds:schemaRefs>
</ds:datastoreItem>
</file>

<file path=customXml/itemProps3.xml><?xml version="1.0" encoding="utf-8"?>
<ds:datastoreItem xmlns:ds="http://schemas.openxmlformats.org/officeDocument/2006/customXml" ds:itemID="{B8D069D5-8DFF-4092-8D23-05B849E716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7ea9d1-d1d3-42f9-8ec7-d3a1d24f7c15"/>
    <ds:schemaRef ds:uri="ae1f5fa2-2849-4670-83ee-589dff3a48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Overview</vt:lpstr>
      <vt:lpstr>Instructions</vt:lpstr>
      <vt:lpstr>Overall Scoring</vt:lpstr>
      <vt:lpstr>Crosswalk</vt:lpstr>
      <vt:lpstr>0. Financial Outcomes</vt:lpstr>
      <vt:lpstr>1. Quantitative info</vt:lpstr>
      <vt:lpstr>2. Employee Info</vt:lpstr>
      <vt:lpstr>6. Disagg Data Supply Chains</vt:lpstr>
      <vt:lpstr>7. Disagg Data Value Chains</vt:lpstr>
      <vt:lpstr>8. Climate risks</vt:lpstr>
      <vt:lpstr>9. Performance evaluation</vt:lpstr>
      <vt:lpstr>11. Gender diversity in recruit</vt:lpstr>
      <vt:lpstr>12. Gender lens in policies</vt:lpstr>
      <vt:lpstr>18. Survivor centered prevent</vt:lpstr>
      <vt:lpstr>13. Professional Dev't, network</vt:lpstr>
      <vt:lpstr>14. Gender resp procurement</vt:lpstr>
      <vt:lpstr>15. Gendered value chai</vt:lpstr>
      <vt:lpstr>16. CSR</vt:lpstr>
      <vt:lpstr>17. Inclusive health insurance</vt:lpstr>
      <vt:lpstr>19. Women workforce support pol</vt:lpstr>
      <vt:lpstr>23. Fair treatment pt workers </vt:lpstr>
      <vt:lpstr>24. GE Beyond Workplac</vt:lpstr>
      <vt:lpstr>Rating Matrix</vt:lpstr>
      <vt:lpstr>Scoring Calcs</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Rowena Reyes</dc:creator>
  <cp:keywords/>
  <dc:description/>
  <cp:lastModifiedBy>Brianna  Losoya-Evora</cp:lastModifiedBy>
  <cp:revision/>
  <cp:lastPrinted>2025-11-07T00:12:47Z</cp:lastPrinted>
  <dcterms:created xsi:type="dcterms:W3CDTF">2021-07-25T19:25:34Z</dcterms:created>
  <dcterms:modified xsi:type="dcterms:W3CDTF">2026-07-14T01:52:17Z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0x0101007CE581751C2B39478444330913A862FD</vt:lpwstr>
  </property>
  <property fmtid="{D5CDD505-2E9C-101B-9397-08002B2CF9AE}" pid="3" name="MediaServiceImageTags">
    <vt:lpwstr/>
  </property>
</Properties>
</file>